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prus\SynologyDrive\ROK 2021\Dolní Vilémovice-IS\DPS\Rozpočty\SO-03 Plynovod\"/>
    </mc:Choice>
  </mc:AlternateContent>
  <xr:revisionPtr revIDLastSave="0" documentId="8_{8262DE26-AF1F-41FD-A093-A06800A1832F}" xr6:coauthVersionLast="47" xr6:coauthVersionMax="47" xr10:uidLastSave="{00000000-0000-0000-0000-000000000000}"/>
  <bookViews>
    <workbookView xWindow="-120" yWindow="-120" windowWidth="51840" windowHeight="2112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G86" i="12"/>
  <c r="AC86" i="12"/>
  <c r="AD86" i="12"/>
  <c r="BA46" i="12"/>
  <c r="BA12" i="12"/>
  <c r="BA10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I11" i="12"/>
  <c r="K11" i="12"/>
  <c r="O11" i="12"/>
  <c r="Q11" i="12"/>
  <c r="U11" i="12"/>
  <c r="F13" i="12"/>
  <c r="G13" i="12"/>
  <c r="M13" i="12" s="1"/>
  <c r="I13" i="12"/>
  <c r="K13" i="12"/>
  <c r="O13" i="12"/>
  <c r="Q13" i="12"/>
  <c r="U13" i="12"/>
  <c r="F16" i="12"/>
  <c r="G16" i="12"/>
  <c r="I16" i="12"/>
  <c r="K16" i="12"/>
  <c r="M16" i="12"/>
  <c r="O16" i="12"/>
  <c r="Q16" i="12"/>
  <c r="U16" i="12"/>
  <c r="F17" i="12"/>
  <c r="G17" i="12"/>
  <c r="M17" i="12" s="1"/>
  <c r="I17" i="12"/>
  <c r="K17" i="12"/>
  <c r="O17" i="12"/>
  <c r="Q17" i="12"/>
  <c r="U17" i="12"/>
  <c r="F20" i="12"/>
  <c r="G20" i="12"/>
  <c r="M20" i="12" s="1"/>
  <c r="I20" i="12"/>
  <c r="K20" i="12"/>
  <c r="O20" i="12"/>
  <c r="Q20" i="12"/>
  <c r="U20" i="12"/>
  <c r="F21" i="12"/>
  <c r="G21" i="12"/>
  <c r="I21" i="12"/>
  <c r="K21" i="12"/>
  <c r="M21" i="12"/>
  <c r="O21" i="12"/>
  <c r="Q21" i="12"/>
  <c r="U21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8" i="12"/>
  <c r="G28" i="12"/>
  <c r="I28" i="12"/>
  <c r="K28" i="12"/>
  <c r="M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I31" i="12"/>
  <c r="K31" i="12"/>
  <c r="M31" i="12"/>
  <c r="O31" i="12"/>
  <c r="Q31" i="12"/>
  <c r="U31" i="12"/>
  <c r="F34" i="12"/>
  <c r="G34" i="12"/>
  <c r="M34" i="12" s="1"/>
  <c r="I34" i="12"/>
  <c r="K34" i="12"/>
  <c r="O34" i="12"/>
  <c r="Q34" i="12"/>
  <c r="U34" i="12"/>
  <c r="F37" i="12"/>
  <c r="G37" i="12"/>
  <c r="M37" i="12" s="1"/>
  <c r="I37" i="12"/>
  <c r="K37" i="12"/>
  <c r="O37" i="12"/>
  <c r="Q37" i="12"/>
  <c r="U37" i="12"/>
  <c r="F40" i="12"/>
  <c r="G40" i="12"/>
  <c r="I40" i="12"/>
  <c r="K40" i="12"/>
  <c r="M40" i="12"/>
  <c r="O40" i="12"/>
  <c r="Q40" i="12"/>
  <c r="U40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5" i="12"/>
  <c r="G45" i="12" s="1"/>
  <c r="I45" i="12"/>
  <c r="I44" i="12" s="1"/>
  <c r="K45" i="12"/>
  <c r="K44" i="12" s="1"/>
  <c r="O45" i="12"/>
  <c r="O44" i="12" s="1"/>
  <c r="Q45" i="12"/>
  <c r="U45" i="12"/>
  <c r="U44" i="12" s="1"/>
  <c r="F48" i="12"/>
  <c r="G48" i="12" s="1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Q44" i="12" s="1"/>
  <c r="U49" i="12"/>
  <c r="F52" i="12"/>
  <c r="G52" i="12" s="1"/>
  <c r="M52" i="12" s="1"/>
  <c r="I52" i="12"/>
  <c r="K52" i="12"/>
  <c r="O52" i="12"/>
  <c r="Q52" i="12"/>
  <c r="U52" i="12"/>
  <c r="F55" i="12"/>
  <c r="G55" i="12" s="1"/>
  <c r="M55" i="12" s="1"/>
  <c r="I55" i="12"/>
  <c r="K55" i="12"/>
  <c r="O55" i="12"/>
  <c r="Q55" i="12"/>
  <c r="U55" i="12"/>
  <c r="F57" i="12"/>
  <c r="G57" i="12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2" i="12"/>
  <c r="G62" i="12"/>
  <c r="M62" i="12" s="1"/>
  <c r="I62" i="12"/>
  <c r="I61" i="12" s="1"/>
  <c r="K62" i="12"/>
  <c r="K61" i="12" s="1"/>
  <c r="O62" i="12"/>
  <c r="O61" i="12" s="1"/>
  <c r="Q62" i="12"/>
  <c r="U62" i="12"/>
  <c r="U61" i="12" s="1"/>
  <c r="F64" i="12"/>
  <c r="G64" i="12" s="1"/>
  <c r="M64" i="12" s="1"/>
  <c r="I64" i="12"/>
  <c r="K64" i="12"/>
  <c r="O64" i="12"/>
  <c r="Q64" i="12"/>
  <c r="U64" i="12"/>
  <c r="F66" i="12"/>
  <c r="G66" i="12"/>
  <c r="M66" i="12" s="1"/>
  <c r="I66" i="12"/>
  <c r="K66" i="12"/>
  <c r="O66" i="12"/>
  <c r="Q66" i="12"/>
  <c r="Q61" i="12" s="1"/>
  <c r="U66" i="12"/>
  <c r="F67" i="12"/>
  <c r="G67" i="12"/>
  <c r="M67" i="12" s="1"/>
  <c r="I67" i="12"/>
  <c r="K67" i="12"/>
  <c r="O67" i="12"/>
  <c r="Q67" i="12"/>
  <c r="U67" i="12"/>
  <c r="F69" i="12"/>
  <c r="G69" i="12" s="1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G83" i="12"/>
  <c r="I83" i="12"/>
  <c r="K83" i="12"/>
  <c r="F84" i="12"/>
  <c r="G84" i="12"/>
  <c r="M84" i="12" s="1"/>
  <c r="M83" i="12" s="1"/>
  <c r="I84" i="12"/>
  <c r="K84" i="12"/>
  <c r="O84" i="12"/>
  <c r="O83" i="12" s="1"/>
  <c r="Q84" i="12"/>
  <c r="Q83" i="12" s="1"/>
  <c r="U84" i="12"/>
  <c r="U83" i="12" s="1"/>
  <c r="I20" i="1"/>
  <c r="I19" i="1"/>
  <c r="I18" i="1"/>
  <c r="I17" i="1"/>
  <c r="I16" i="1"/>
  <c r="I51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9" i="1" l="1"/>
  <c r="G24" i="1"/>
  <c r="G28" i="1"/>
  <c r="M61" i="12"/>
  <c r="M45" i="12"/>
  <c r="M44" i="12" s="1"/>
  <c r="G44" i="12"/>
  <c r="G8" i="12"/>
  <c r="M9" i="12"/>
  <c r="M8" i="12" s="1"/>
  <c r="G61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<sst xmlns="http://schemas.openxmlformats.org/spreadsheetml/2006/main" count="382" uniqueCount="223">
  <si>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</si>
  <si>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</si>
  <si>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</si>
  <si>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</si>
  <si>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</si>
  <si>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</si>
  <si>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</si>
  <si>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</si>
  <si>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</si>
  <si>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</si>
  <si>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</si>
  <si>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</si>
  <si>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</si>
  <si>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</si>
  <si>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</si>
  <si>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</si>
  <si>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</si>
  <si>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</si>
  <si>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</si>
  <si>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</si>
  <si>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</si>
  <si>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</si>
  <si>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</si>
  <si>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</si>
  <si>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</si>
  <si>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</si>
  <si>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</si>
  <si>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</si>
  <si>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</si>
  <si>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</si>
  <si>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</si>
  <si>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</si>
  <si>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</si>
  <si>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</si>
  <si>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</si>
  <si>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</si>
  <si>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</si>
  <si>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</si>
  <si>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</si>
  <si>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</si>
  <si>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</si>
  <si>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</si>
  <si>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</si>
  <si>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Dolní Vilémovice</t>
  </si>
  <si>
    <t>Rozpočet:</t>
  </si>
  <si>
    <t>Misto</t>
  </si>
  <si>
    <t>SO-03 Plynovod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</si>
  <si>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</si>
  <si>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</si>
  <si>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</si>
  <si>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</si>
  <si>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</si>
  <si>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</si>
  <si>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</si>
  <si>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</si>
  <si>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</si>
  <si>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</si>
  <si>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</si>
  <si>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</si>
  <si>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</si>
  <si>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</si>
  <si>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</si>
  <si>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</si>
  <si>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</si>
  <si>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</si>
  <si>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</si>
  <si>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</si>
  <si>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</si>
  <si>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</si>
  <si>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</si>
  <si>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</si>
  <si>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</si>
  <si>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</si>
  <si>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</si>
  <si>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</si>
  <si>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</si>
  <si>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</si>
  <si>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</si>
  <si>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</si>
  <si>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</si>
  <si>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</si>
  <si>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</si>
  <si>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</si>
  <si>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</si>
  <si>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</si>
  <si>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</si>
  <si>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</si>
  <si>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</si>
  <si>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</si>
  <si>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115101201R00</t>
  </si>
  <si>
    <t>Čerpání vody na výšku do 10 m, přítok do 500 l</t>
  </si>
  <si>
    <t>hod</t>
  </si>
  <si>
    <t>POL1_0</t>
  </si>
  <si>
    <t>dle skutečnosti, zápis do stavbního deníku</t>
  </si>
  <si>
    <t>POP</t>
  </si>
  <si>
    <t>R</t>
  </si>
  <si>
    <t>Pohotovost čerpací soupravy</t>
  </si>
  <si>
    <t>dle zápisu ve stavebním deníku</t>
  </si>
  <si>
    <t>132201213R00</t>
  </si>
  <si>
    <t>Hloubení rýh š.do 200 cm hor.3 do 10000 m3,STROJNĚ</t>
  </si>
  <si>
    <t>m3</t>
  </si>
  <si>
    <t>řady:(341,3*0,8*1.2)*0,70</t>
  </si>
  <si>
    <t>VV</t>
  </si>
  <si>
    <t>přípojky:(9,0*2+10,0*4+8*2+1,5)*0,8*1,2*0,7</t>
  </si>
  <si>
    <t>132201209R00</t>
  </si>
  <si>
    <t>Příplatek za lepivost - hloubení rýh 200cm v hor.3</t>
  </si>
  <si>
    <t>132301212R00</t>
  </si>
  <si>
    <t>Hloubení rýh š.do 200 cm hor.4 do 1000 m3, STROJNĚ</t>
  </si>
  <si>
    <t>řady:(341,3*0,8*1.2)*0,3</t>
  </si>
  <si>
    <t>přípojky:(9,0*2+10,0*4+8*2+1,5)*0,8*1,2*0,3</t>
  </si>
  <si>
    <t>132301209R00</t>
  </si>
  <si>
    <t>Příplatek za lepivost - hloubení rýh 200cm v hor.4</t>
  </si>
  <si>
    <t>151101101R00</t>
  </si>
  <si>
    <t>Pažení a rozepření stěn rýh - příložné - hl. do 2m</t>
  </si>
  <si>
    <t>m2</t>
  </si>
  <si>
    <t>řady:(341,3*1.2)*2</t>
  </si>
  <si>
    <t>přípojky:(9,0*2+10,0*4+8*2+1,5)*1,2*2</t>
  </si>
  <si>
    <t>151101111R00</t>
  </si>
  <si>
    <t>Odstranění paženi stěn rýh - příložné - hl. do 2 m</t>
  </si>
  <si>
    <t>161101101R00</t>
  </si>
  <si>
    <t>Svislé přemístění výkopku z hor.1-4 do 2,5 m</t>
  </si>
  <si>
    <t>řady:(341,3*0,8*1.2)*1</t>
  </si>
  <si>
    <t>přípojky:(9,0*2+10,0*4+8*2+1,5)*0,8*1,2*1</t>
  </si>
  <si>
    <t>162601102R00</t>
  </si>
  <si>
    <t>Vodorovné přemístění výkopku z hor.1-4 do 5000 m</t>
  </si>
  <si>
    <t>171201201R00</t>
  </si>
  <si>
    <t>Uložení sypaniny na skl.-sypanina na výšku přes 2m</t>
  </si>
  <si>
    <t>167101102R00</t>
  </si>
  <si>
    <t>Nakládání výkopku z hor.1-4 v množství nad 100 m3</t>
  </si>
  <si>
    <t>162701105R00</t>
  </si>
  <si>
    <t>Vodorovné přemístění výkopku z hor.1-4 do 10000 m</t>
  </si>
  <si>
    <t>řady:(341,3*1,2*0,4)</t>
  </si>
  <si>
    <t>přípojky:(9,0*2+10,0*4+8*2+1,5)*1,2*0,4</t>
  </si>
  <si>
    <t>451573111R00</t>
  </si>
  <si>
    <t xml:space="preserve">Lože pod potrubí ze štěrkopísku </t>
  </si>
  <si>
    <t>řady:(341,3*1,2*0,1)</t>
  </si>
  <si>
    <t>přípojky:(9,0*2+10,0*4+8*2+1,5)*1,2*0,1</t>
  </si>
  <si>
    <t>175101101RT2</t>
  </si>
  <si>
    <t>Obsyp potrubí bez prohození sypaniny, s dodáním štěrkopísku frakce 0 - 22 mm</t>
  </si>
  <si>
    <t>řady:(341,3*1,2*0,3)</t>
  </si>
  <si>
    <t>přípojky:(9,0*2+10,0*4+8*2+1,5)*1,2*0,3</t>
  </si>
  <si>
    <t>174101101R00</t>
  </si>
  <si>
    <t>Zásyp jam, rýh, šachet se zhutněním</t>
  </si>
  <si>
    <t>400,128-150,048</t>
  </si>
  <si>
    <t>Uložení sypaniny na skládku</t>
  </si>
  <si>
    <t>199000002R00</t>
  </si>
  <si>
    <t>Poplatek za skládku horniny 1- 4</t>
  </si>
  <si>
    <t>113107630R00</t>
  </si>
  <si>
    <t>Odstranění podkladu nad 50 m2,kam.drcené tl.30 cm</t>
  </si>
  <si>
    <t>společné pro plnovod i vodovod</t>
  </si>
  <si>
    <t>3*2</t>
  </si>
  <si>
    <t>113108305R00</t>
  </si>
  <si>
    <t>Odstranění asfaltové vrstvy pl.do 50 m2, tl. 5 cm</t>
  </si>
  <si>
    <t>979087212R00</t>
  </si>
  <si>
    <t>Nakládání suti na dopravní prostředky - komunikace</t>
  </si>
  <si>
    <t>t</t>
  </si>
  <si>
    <t>6*0,3*1,8</t>
  </si>
  <si>
    <t>6*0,05*2,4</t>
  </si>
  <si>
    <t>979084216R00</t>
  </si>
  <si>
    <t>Vodorovná doprava vybour. hmot po suchu do 5 km</t>
  </si>
  <si>
    <t>kamenivo:6*0,3*1,8</t>
  </si>
  <si>
    <t>asfalt:6*0,05*2,4</t>
  </si>
  <si>
    <t>979084219R00</t>
  </si>
  <si>
    <t>Příplatek k dopravě vybour.hmot za dalších 5 km</t>
  </si>
  <si>
    <t>3,96*8</t>
  </si>
  <si>
    <t>564761111R00</t>
  </si>
  <si>
    <t>Podklad z kameniva drceného vel.32-63 mm,tl. 20 cm</t>
  </si>
  <si>
    <t>564962111R00</t>
  </si>
  <si>
    <t>Podklad z mechanicky zpevněného kameniva tl. 20 cm</t>
  </si>
  <si>
    <t>577141122R00</t>
  </si>
  <si>
    <t>Beton asfalt. ACL 16+ ložný, š. do 3 m, tl. 5 cm</t>
  </si>
  <si>
    <t>577141112R00</t>
  </si>
  <si>
    <t>Beton asfalt. ACO 11+,nebo ACO 16+,do 3 m, tl.5 cm</t>
  </si>
  <si>
    <t>871161121R00</t>
  </si>
  <si>
    <t>Montáž trubek polyetylenových ve výkopu d 32 mm</t>
  </si>
  <si>
    <t>m</t>
  </si>
  <si>
    <t>přípojky:(9,0*2+10,0*4+8*2+1,5)</t>
  </si>
  <si>
    <t>286136432R</t>
  </si>
  <si>
    <t>Trubka plyn SDR11  32x3,0 mm L = 100 m, PE100 RC jednovrstvé potrubí, barva oranžovo-žlutá</t>
  </si>
  <si>
    <t>POL3_0</t>
  </si>
  <si>
    <t>75,5*1,03</t>
  </si>
  <si>
    <t>871211121R00</t>
  </si>
  <si>
    <t>Montáž trubek polyetylenových ve výkopu d 63 mm</t>
  </si>
  <si>
    <t>286136441R</t>
  </si>
  <si>
    <t>Trubka plyn SDR11  63x5,8 mm L = 100 m, PE100 RC jednovrstvé potrubí, barva oranžovo-žlutá</t>
  </si>
  <si>
    <t>341,3*1,03</t>
  </si>
  <si>
    <t>R1</t>
  </si>
  <si>
    <t>Zmáčknutí potrubí, rovnací objímky,  oprava potrubí</t>
  </si>
  <si>
    <t>ks</t>
  </si>
  <si>
    <t>R4</t>
  </si>
  <si>
    <t>Odbočná elektrotvarovka D63/F32, dod+mont</t>
  </si>
  <si>
    <t>R5</t>
  </si>
  <si>
    <t>Elektrotvarovka - koleno 90st.D32, dod+mont</t>
  </si>
  <si>
    <t>R51</t>
  </si>
  <si>
    <t>Šoupátko  DN 1" pro dom.přípojky - plyn, dod+mont</t>
  </si>
  <si>
    <t>kus</t>
  </si>
  <si>
    <t>R52</t>
  </si>
  <si>
    <t>Souprava zemní pro G1", dod+mont</t>
  </si>
  <si>
    <t>R53</t>
  </si>
  <si>
    <t>Poklop litinový 534 - šoupátkový, plyn, dod+mont</t>
  </si>
  <si>
    <t>R55</t>
  </si>
  <si>
    <t>Souprava zemní, DN 40-50, dod+mont</t>
  </si>
  <si>
    <t>R7</t>
  </si>
  <si>
    <t>Chránička do skříně 1m, dod+mont</t>
  </si>
  <si>
    <t>R8</t>
  </si>
  <si>
    <t>Plynoměrná skříň pro instalaci regulátoru B10, a plynoměru G6, dod+mont vč.základu</t>
  </si>
  <si>
    <t>R9</t>
  </si>
  <si>
    <t>Obnažení stávajícího plynovodu a napojení nového</t>
  </si>
  <si>
    <t>723235113R00</t>
  </si>
  <si>
    <t>Kohout kulový,vnitřní-vnitřní z.  DN 25</t>
  </si>
  <si>
    <t>899731114R00</t>
  </si>
  <si>
    <t>Vodič signalizační CYY 6 mm2</t>
  </si>
  <si>
    <t>899721112R00</t>
  </si>
  <si>
    <t>Fólie výstražná z PVC, šířka 30 cm</t>
  </si>
  <si>
    <t>R11</t>
  </si>
  <si>
    <t>Tlaková zkouška a revize potrubí, dod+mont</t>
  </si>
  <si>
    <t>998276101R00</t>
  </si>
  <si>
    <t>Přesun hmot, trubní vedení plastová, otevř. výkop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</si>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</sst>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SUMIF(F47:F50,A16,I47:I50)+SUMIF(F47:F50,"PSU",I47:I50)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SUMIF(F47:F50,A17,I47:I50)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SUMIF(F47:F50,A18,I47:I50)</f>
        <v>0</v>
      </c>
      <c r="J18" s="82"/>
    </row>
    <row r="19" spans="1:10" ht="23.25" customHeight="1" x14ac:dyDescent="0.2">
      <c r="A19" s="192" t="s">
        <v>60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SUMIF(F47:F50,A19,I47:I50)</f>
        <v>0</v>
      </c>
      <c r="J19" s="82"/>
    </row>
    <row r="20" spans="1:10" ht="23.25" customHeight="1" x14ac:dyDescent="0.2">
      <c r="A20" s="192" t="s">
        <v>61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SUMIF(F47:F50,A20,I47:I50)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44967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47</v>
      </c>
      <c r="C39" s="137" t="s">
        <v>46</v>
      </c>
      <c r="D39" s="138"/>
      <c r="E39" s="138"/>
      <c r="F39" s="146">
        <f>'Rozpočet Pol'!AC86</f>
        <v>0</v>
      </c>
      <c r="G39" s="147">
        <f>'Rozpočet Pol'!AD86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48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50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52</v>
      </c>
      <c r="C47" s="174" t="s">
        <v>53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54</v>
      </c>
      <c r="C48" s="164" t="s">
        <v>55</v>
      </c>
      <c r="D48" s="166"/>
      <c r="E48" s="166"/>
      <c r="F48" s="182" t="s">
        <v>23</v>
      </c>
      <c r="G48" s="183"/>
      <c r="H48" s="183"/>
      <c r="I48" s="184">
        <f>'Rozpočet Pol'!G44</f>
        <v>0</v>
      </c>
      <c r="J48" s="184"/>
    </row>
    <row r="49" spans="1:10" ht="25.5" customHeight="1" x14ac:dyDescent="0.2">
      <c r="A49" s="162"/>
      <c r="B49" s="165" t="s">
        <v>56</v>
      </c>
      <c r="C49" s="164" t="s">
        <v>57</v>
      </c>
      <c r="D49" s="166"/>
      <c r="E49" s="166"/>
      <c r="F49" s="182" t="s">
        <v>23</v>
      </c>
      <c r="G49" s="183"/>
      <c r="H49" s="183"/>
      <c r="I49" s="184">
        <f>'Rozpočet Pol'!G61</f>
        <v>0</v>
      </c>
      <c r="J49" s="184"/>
    </row>
    <row r="50" spans="1:10" ht="25.5" customHeight="1" x14ac:dyDescent="0.2">
      <c r="A50" s="162"/>
      <c r="B50" s="176" t="s">
        <v>58</v>
      </c>
      <c r="C50" s="177" t="s">
        <v>59</v>
      </c>
      <c r="D50" s="178"/>
      <c r="E50" s="178"/>
      <c r="F50" s="185" t="s">
        <v>23</v>
      </c>
      <c r="G50" s="186"/>
      <c r="H50" s="186"/>
      <c r="I50" s="187">
        <f>'Rozpočet Pol'!G83</f>
        <v>0</v>
      </c>
      <c r="J50" s="187"/>
    </row>
    <row r="51" spans="1:10" ht="25.5" customHeight="1" x14ac:dyDescent="0.2">
      <c r="A51" s="163"/>
      <c r="B51" s="169" t="s">
        <v>1</v>
      </c>
      <c r="C51" s="169"/>
      <c r="D51" s="170"/>
      <c r="E51" s="170"/>
      <c r="F51" s="188"/>
      <c r="G51" s="189"/>
      <c r="H51" s="189"/>
      <c r="I51" s="190">
        <f>SUM(I47:I50)</f>
        <v>0</v>
      </c>
      <c r="J51" s="190"/>
    </row>
    <row r="52" spans="1:10" x14ac:dyDescent="0.2">
      <c r="F52" s="191"/>
      <c r="G52" s="129"/>
      <c r="H52" s="191"/>
      <c r="I52" s="129"/>
      <c r="J52" s="129"/>
    </row>
    <row r="53" spans="1:10" x14ac:dyDescent="0.2">
      <c r="F53" s="191"/>
      <c r="G53" s="129"/>
      <c r="H53" s="191"/>
      <c r="I53" s="129"/>
      <c r="J53" s="129"/>
    </row>
    <row r="54" spans="1:10" x14ac:dyDescent="0.2">
      <c r="F54" s="191"/>
      <c r="G54" s="129"/>
      <c r="H54" s="191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1:J51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63</v>
      </c>
    </row>
    <row r="2" spans="1:60" ht="24.95" customHeight="1" x14ac:dyDescent="0.2">
      <c r="A2" s="201" t="s">
        <v>62</v>
      </c>
      <c r="B2" s="195"/>
      <c r="C2" s="196" t="s">
        <v>46</v>
      </c>
      <c r="D2" s="197"/>
      <c r="E2" s="197"/>
      <c r="F2" s="197"/>
      <c r="G2" s="203"/>
      <c r="AE2" t="s">
        <v>64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65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66</v>
      </c>
    </row>
    <row r="5" spans="1:60" hidden="1" x14ac:dyDescent="0.2">
      <c r="A5" s="205" t="s">
        <v>67</v>
      </c>
      <c r="B5" s="206"/>
      <c r="C5" s="207"/>
      <c r="D5" s="208"/>
      <c r="E5" s="208"/>
      <c r="F5" s="208"/>
      <c r="G5" s="209"/>
      <c r="AE5" t="s">
        <v>68</v>
      </c>
    </row>
    <row r="7" spans="1:60" ht="38.25" x14ac:dyDescent="0.2">
      <c r="A7" s="215" t="s">
        <v>69</v>
      </c>
      <c r="B7" s="216" t="s">
        <v>70</v>
      </c>
      <c r="C7" s="216" t="s">
        <v>71</v>
      </c>
      <c r="D7" s="215" t="s">
        <v>72</v>
      </c>
      <c r="E7" s="215" t="s">
        <v>73</v>
      </c>
      <c r="F7" s="210" t="s">
        <v>74</v>
      </c>
      <c r="G7" s="236" t="s">
        <v>28</v>
      </c>
      <c r="H7" s="237" t="s">
        <v>29</v>
      </c>
      <c r="I7" s="237" t="s">
        <v>75</v>
      </c>
      <c r="J7" s="237" t="s">
        <v>30</v>
      </c>
      <c r="K7" s="237" t="s">
        <v>76</v>
      </c>
      <c r="L7" s="237" t="s">
        <v>77</v>
      </c>
      <c r="M7" s="237" t="s">
        <v>78</v>
      </c>
      <c r="N7" s="237" t="s">
        <v>79</v>
      </c>
      <c r="O7" s="237" t="s">
        <v>80</v>
      </c>
      <c r="P7" s="237" t="s">
        <v>81</v>
      </c>
      <c r="Q7" s="237" t="s">
        <v>82</v>
      </c>
      <c r="R7" s="237" t="s">
        <v>83</v>
      </c>
      <c r="S7" s="237" t="s">
        <v>84</v>
      </c>
      <c r="T7" s="237" t="s">
        <v>85</v>
      </c>
      <c r="U7" s="218" t="s">
        <v>86</v>
      </c>
    </row>
    <row r="8" spans="1:60" x14ac:dyDescent="0.2">
      <c r="A8" s="238" t="s">
        <v>87</v>
      </c>
      <c r="B8" s="239" t="s">
        <v>52</v>
      </c>
      <c r="C8" s="240" t="s">
        <v>53</v>
      </c>
      <c r="D8" s="217"/>
      <c r="E8" s="241"/>
      <c r="F8" s="242"/>
      <c r="G8" s="242">
        <f>SUMIF(AE9:AE43,"&lt;&gt;NOR",G9:G43)</f>
        <v>0</v>
      </c>
      <c r="H8" s="242"/>
      <c r="I8" s="242">
        <f>SUM(I9:I43)</f>
        <v>0</v>
      </c>
      <c r="J8" s="242"/>
      <c r="K8" s="242">
        <f>SUM(K9:K43)</f>
        <v>0</v>
      </c>
      <c r="L8" s="242"/>
      <c r="M8" s="242">
        <f>SUM(M9:M43)</f>
        <v>0</v>
      </c>
      <c r="N8" s="217"/>
      <c r="O8" s="217">
        <f>SUM(O9:O43)</f>
        <v>350.65217999999999</v>
      </c>
      <c r="P8" s="217"/>
      <c r="Q8" s="217">
        <f>SUM(Q9:Q43)</f>
        <v>0</v>
      </c>
      <c r="R8" s="217"/>
      <c r="S8" s="217"/>
      <c r="T8" s="238"/>
      <c r="U8" s="217">
        <f>SUM(U9:U43)</f>
        <v>950.00000000000011</v>
      </c>
      <c r="AE8" t="s">
        <v>88</v>
      </c>
    </row>
    <row r="9" spans="1:60" outlineLevel="1" x14ac:dyDescent="0.2">
      <c r="A9" s="212">
        <v>1</v>
      </c>
      <c r="B9" s="219" t="s">
        <v>89</v>
      </c>
      <c r="C9" s="264" t="s">
        <v>90</v>
      </c>
      <c r="D9" s="221" t="s">
        <v>91</v>
      </c>
      <c r="E9" s="227">
        <v>20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21</v>
      </c>
      <c r="M9" s="232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0.2</v>
      </c>
      <c r="U9" s="221">
        <f>ROUND(E9*T9,2)</f>
        <v>4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92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9"/>
      <c r="C10" s="265" t="s">
        <v>93</v>
      </c>
      <c r="D10" s="223"/>
      <c r="E10" s="228"/>
      <c r="F10" s="233"/>
      <c r="G10" s="234"/>
      <c r="H10" s="232"/>
      <c r="I10" s="232"/>
      <c r="J10" s="232"/>
      <c r="K10" s="232"/>
      <c r="L10" s="232"/>
      <c r="M10" s="232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94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4" t="str">
        <f>C10</f>
        <v>dle skutečnosti, zápis do stavbního deníku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2</v>
      </c>
      <c r="B11" s="219" t="s">
        <v>95</v>
      </c>
      <c r="C11" s="264" t="s">
        <v>96</v>
      </c>
      <c r="D11" s="221" t="s">
        <v>91</v>
      </c>
      <c r="E11" s="227">
        <v>50</v>
      </c>
      <c r="F11" s="231">
        <f>H11+J11</f>
        <v>0</v>
      </c>
      <c r="G11" s="232">
        <f>ROUND(E11*F11,2)</f>
        <v>0</v>
      </c>
      <c r="H11" s="232"/>
      <c r="I11" s="232">
        <f>ROUND(E11*H11,2)</f>
        <v>0</v>
      </c>
      <c r="J11" s="232"/>
      <c r="K11" s="232">
        <f>ROUND(E11*J11,2)</f>
        <v>0</v>
      </c>
      <c r="L11" s="232">
        <v>21</v>
      </c>
      <c r="M11" s="232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0.05</v>
      </c>
      <c r="U11" s="221">
        <f>ROUND(E11*T11,2)</f>
        <v>2.5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92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9"/>
      <c r="C12" s="265" t="s">
        <v>97</v>
      </c>
      <c r="D12" s="223"/>
      <c r="E12" s="228"/>
      <c r="F12" s="233"/>
      <c r="G12" s="234"/>
      <c r="H12" s="232"/>
      <c r="I12" s="232"/>
      <c r="J12" s="232"/>
      <c r="K12" s="232"/>
      <c r="L12" s="232"/>
      <c r="M12" s="232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94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4" t="str">
        <f>C12</f>
        <v>dle zápisu ve stavebním deníku</v>
      </c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2">
        <v>3</v>
      </c>
      <c r="B13" s="219" t="s">
        <v>98</v>
      </c>
      <c r="C13" s="264" t="s">
        <v>99</v>
      </c>
      <c r="D13" s="221" t="s">
        <v>100</v>
      </c>
      <c r="E13" s="227">
        <v>280.08960000000002</v>
      </c>
      <c r="F13" s="231">
        <f>H13+J13</f>
        <v>0</v>
      </c>
      <c r="G13" s="232">
        <f>ROUND(E13*F13,2)</f>
        <v>0</v>
      </c>
      <c r="H13" s="232"/>
      <c r="I13" s="232">
        <f>ROUND(E13*H13,2)</f>
        <v>0</v>
      </c>
      <c r="J13" s="232"/>
      <c r="K13" s="232">
        <f>ROUND(E13*J13,2)</f>
        <v>0</v>
      </c>
      <c r="L13" s="232">
        <v>21</v>
      </c>
      <c r="M13" s="232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0.12</v>
      </c>
      <c r="U13" s="221">
        <f>ROUND(E13*T13,2)</f>
        <v>33.61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92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9"/>
      <c r="C14" s="266" t="s">
        <v>101</v>
      </c>
      <c r="D14" s="224"/>
      <c r="E14" s="229">
        <v>229.3536</v>
      </c>
      <c r="F14" s="232"/>
      <c r="G14" s="232"/>
      <c r="H14" s="232"/>
      <c r="I14" s="232"/>
      <c r="J14" s="232"/>
      <c r="K14" s="232"/>
      <c r="L14" s="232"/>
      <c r="M14" s="232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102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/>
      <c r="B15" s="219"/>
      <c r="C15" s="266" t="s">
        <v>103</v>
      </c>
      <c r="D15" s="224"/>
      <c r="E15" s="229">
        <v>50.735999999999997</v>
      </c>
      <c r="F15" s="232"/>
      <c r="G15" s="232"/>
      <c r="H15" s="232"/>
      <c r="I15" s="232"/>
      <c r="J15" s="232"/>
      <c r="K15" s="232"/>
      <c r="L15" s="232"/>
      <c r="M15" s="232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102</v>
      </c>
      <c r="AF15" s="211">
        <v>0</v>
      </c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4</v>
      </c>
      <c r="B16" s="219" t="s">
        <v>104</v>
      </c>
      <c r="C16" s="264" t="s">
        <v>105</v>
      </c>
      <c r="D16" s="221" t="s">
        <v>100</v>
      </c>
      <c r="E16" s="227">
        <v>280.08960000000002</v>
      </c>
      <c r="F16" s="231">
        <f>H16+J16</f>
        <v>0</v>
      </c>
      <c r="G16" s="232">
        <f>ROUND(E16*F16,2)</f>
        <v>0</v>
      </c>
      <c r="H16" s="232"/>
      <c r="I16" s="232">
        <f>ROUND(E16*H16,2)</f>
        <v>0</v>
      </c>
      <c r="J16" s="232"/>
      <c r="K16" s="232">
        <f>ROUND(E16*J16,2)</f>
        <v>0</v>
      </c>
      <c r="L16" s="232">
        <v>21</v>
      </c>
      <c r="M16" s="232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0.09</v>
      </c>
      <c r="U16" s="221">
        <f>ROUND(E16*T16,2)</f>
        <v>25.21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92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12">
        <v>5</v>
      </c>
      <c r="B17" s="219" t="s">
        <v>106</v>
      </c>
      <c r="C17" s="264" t="s">
        <v>107</v>
      </c>
      <c r="D17" s="221" t="s">
        <v>100</v>
      </c>
      <c r="E17" s="227">
        <v>120.0384</v>
      </c>
      <c r="F17" s="231">
        <f>H17+J17</f>
        <v>0</v>
      </c>
      <c r="G17" s="232">
        <f>ROUND(E17*F17,2)</f>
        <v>0</v>
      </c>
      <c r="H17" s="232"/>
      <c r="I17" s="232">
        <f>ROUND(E17*H17,2)</f>
        <v>0</v>
      </c>
      <c r="J17" s="232"/>
      <c r="K17" s="232">
        <f>ROUND(E17*J17,2)</f>
        <v>0</v>
      </c>
      <c r="L17" s="232">
        <v>21</v>
      </c>
      <c r="M17" s="232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0.3</v>
      </c>
      <c r="U17" s="221">
        <f>ROUND(E17*T17,2)</f>
        <v>36.01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92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9"/>
      <c r="C18" s="266" t="s">
        <v>108</v>
      </c>
      <c r="D18" s="224"/>
      <c r="E18" s="229">
        <v>98.294399999999996</v>
      </c>
      <c r="F18" s="232"/>
      <c r="G18" s="232"/>
      <c r="H18" s="232"/>
      <c r="I18" s="232"/>
      <c r="J18" s="232"/>
      <c r="K18" s="232"/>
      <c r="L18" s="232"/>
      <c r="M18" s="232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102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9"/>
      <c r="C19" s="266" t="s">
        <v>109</v>
      </c>
      <c r="D19" s="224"/>
      <c r="E19" s="229">
        <v>21.744</v>
      </c>
      <c r="F19" s="232"/>
      <c r="G19" s="232"/>
      <c r="H19" s="232"/>
      <c r="I19" s="232"/>
      <c r="J19" s="232"/>
      <c r="K19" s="232"/>
      <c r="L19" s="232"/>
      <c r="M19" s="232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102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6</v>
      </c>
      <c r="B20" s="219" t="s">
        <v>110</v>
      </c>
      <c r="C20" s="264" t="s">
        <v>111</v>
      </c>
      <c r="D20" s="221" t="s">
        <v>100</v>
      </c>
      <c r="E20" s="227">
        <v>120.0384</v>
      </c>
      <c r="F20" s="231">
        <f>H20+J20</f>
        <v>0</v>
      </c>
      <c r="G20" s="232">
        <f>ROUND(E20*F20,2)</f>
        <v>0</v>
      </c>
      <c r="H20" s="232"/>
      <c r="I20" s="232">
        <f>ROUND(E20*H20,2)</f>
        <v>0</v>
      </c>
      <c r="J20" s="232"/>
      <c r="K20" s="232">
        <f>ROUND(E20*J20,2)</f>
        <v>0</v>
      </c>
      <c r="L20" s="232">
        <v>21</v>
      </c>
      <c r="M20" s="232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0.15</v>
      </c>
      <c r="U20" s="221">
        <f>ROUND(E20*T20,2)</f>
        <v>18.010000000000002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92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7</v>
      </c>
      <c r="B21" s="219" t="s">
        <v>112</v>
      </c>
      <c r="C21" s="264" t="s">
        <v>113</v>
      </c>
      <c r="D21" s="221" t="s">
        <v>114</v>
      </c>
      <c r="E21" s="227">
        <v>1000.32</v>
      </c>
      <c r="F21" s="231">
        <f>H21+J21</f>
        <v>0</v>
      </c>
      <c r="G21" s="232">
        <f>ROUND(E21*F21,2)</f>
        <v>0</v>
      </c>
      <c r="H21" s="232"/>
      <c r="I21" s="232">
        <f>ROUND(E21*H21,2)</f>
        <v>0</v>
      </c>
      <c r="J21" s="232"/>
      <c r="K21" s="232">
        <f>ROUND(E21*J21,2)</f>
        <v>0</v>
      </c>
      <c r="L21" s="232">
        <v>21</v>
      </c>
      <c r="M21" s="232">
        <f>G21*(1+L21/100)</f>
        <v>0</v>
      </c>
      <c r="N21" s="221">
        <v>9.8999999999999999E-4</v>
      </c>
      <c r="O21" s="221">
        <f>ROUND(E21*N21,5)</f>
        <v>0.99031999999999998</v>
      </c>
      <c r="P21" s="221">
        <v>0</v>
      </c>
      <c r="Q21" s="221">
        <f>ROUND(E21*P21,5)</f>
        <v>0</v>
      </c>
      <c r="R21" s="221"/>
      <c r="S21" s="221"/>
      <c r="T21" s="222">
        <v>0.24</v>
      </c>
      <c r="U21" s="221">
        <f>ROUND(E21*T21,2)</f>
        <v>240.08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92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9"/>
      <c r="C22" s="266" t="s">
        <v>115</v>
      </c>
      <c r="D22" s="224"/>
      <c r="E22" s="229">
        <v>819.12</v>
      </c>
      <c r="F22" s="232"/>
      <c r="G22" s="232"/>
      <c r="H22" s="232"/>
      <c r="I22" s="232"/>
      <c r="J22" s="232"/>
      <c r="K22" s="232"/>
      <c r="L22" s="232"/>
      <c r="M22" s="232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102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19"/>
      <c r="C23" s="266" t="s">
        <v>116</v>
      </c>
      <c r="D23" s="224"/>
      <c r="E23" s="229">
        <v>181.2</v>
      </c>
      <c r="F23" s="232"/>
      <c r="G23" s="232"/>
      <c r="H23" s="232"/>
      <c r="I23" s="232"/>
      <c r="J23" s="232"/>
      <c r="K23" s="232"/>
      <c r="L23" s="232"/>
      <c r="M23" s="232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102</v>
      </c>
      <c r="AF23" s="211">
        <v>0</v>
      </c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8</v>
      </c>
      <c r="B24" s="219" t="s">
        <v>117</v>
      </c>
      <c r="C24" s="264" t="s">
        <v>118</v>
      </c>
      <c r="D24" s="221" t="s">
        <v>114</v>
      </c>
      <c r="E24" s="227">
        <v>1000.32</v>
      </c>
      <c r="F24" s="231">
        <f>H24+J24</f>
        <v>0</v>
      </c>
      <c r="G24" s="232">
        <f>ROUND(E24*F24,2)</f>
        <v>0</v>
      </c>
      <c r="H24" s="232"/>
      <c r="I24" s="232">
        <f>ROUND(E24*H24,2)</f>
        <v>0</v>
      </c>
      <c r="J24" s="232"/>
      <c r="K24" s="232">
        <f>ROUND(E24*J24,2)</f>
        <v>0</v>
      </c>
      <c r="L24" s="232">
        <v>21</v>
      </c>
      <c r="M24" s="232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7.0000000000000007E-2</v>
      </c>
      <c r="U24" s="221">
        <f>ROUND(E24*T24,2)</f>
        <v>70.02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92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9</v>
      </c>
      <c r="B25" s="219" t="s">
        <v>119</v>
      </c>
      <c r="C25" s="264" t="s">
        <v>120</v>
      </c>
      <c r="D25" s="221" t="s">
        <v>100</v>
      </c>
      <c r="E25" s="227">
        <v>400.12799999999999</v>
      </c>
      <c r="F25" s="231">
        <f>H25+J25</f>
        <v>0</v>
      </c>
      <c r="G25" s="232">
        <f>ROUND(E25*F25,2)</f>
        <v>0</v>
      </c>
      <c r="H25" s="232"/>
      <c r="I25" s="232">
        <f>ROUND(E25*H25,2)</f>
        <v>0</v>
      </c>
      <c r="J25" s="232"/>
      <c r="K25" s="232">
        <f>ROUND(E25*J25,2)</f>
        <v>0</v>
      </c>
      <c r="L25" s="232">
        <v>21</v>
      </c>
      <c r="M25" s="232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0.34499999999999997</v>
      </c>
      <c r="U25" s="221">
        <f>ROUND(E25*T25,2)</f>
        <v>138.04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92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/>
      <c r="B26" s="219"/>
      <c r="C26" s="266" t="s">
        <v>121</v>
      </c>
      <c r="D26" s="224"/>
      <c r="E26" s="229">
        <v>327.64800000000002</v>
      </c>
      <c r="F26" s="232"/>
      <c r="G26" s="232"/>
      <c r="H26" s="232"/>
      <c r="I26" s="232"/>
      <c r="J26" s="232"/>
      <c r="K26" s="232"/>
      <c r="L26" s="232"/>
      <c r="M26" s="232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102</v>
      </c>
      <c r="AF26" s="211">
        <v>0</v>
      </c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/>
      <c r="B27" s="219"/>
      <c r="C27" s="266" t="s">
        <v>122</v>
      </c>
      <c r="D27" s="224"/>
      <c r="E27" s="229">
        <v>72.48</v>
      </c>
      <c r="F27" s="232"/>
      <c r="G27" s="232"/>
      <c r="H27" s="232"/>
      <c r="I27" s="232"/>
      <c r="J27" s="232"/>
      <c r="K27" s="232"/>
      <c r="L27" s="232"/>
      <c r="M27" s="232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102</v>
      </c>
      <c r="AF27" s="211">
        <v>0</v>
      </c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10</v>
      </c>
      <c r="B28" s="219" t="s">
        <v>123</v>
      </c>
      <c r="C28" s="264" t="s">
        <v>124</v>
      </c>
      <c r="D28" s="221" t="s">
        <v>100</v>
      </c>
      <c r="E28" s="227">
        <v>400.12799999999999</v>
      </c>
      <c r="F28" s="231">
        <f>H28+J28</f>
        <v>0</v>
      </c>
      <c r="G28" s="232">
        <f>ROUND(E28*F28,2)</f>
        <v>0</v>
      </c>
      <c r="H28" s="232"/>
      <c r="I28" s="232">
        <f>ROUND(E28*H28,2)</f>
        <v>0</v>
      </c>
      <c r="J28" s="232"/>
      <c r="K28" s="232">
        <f>ROUND(E28*J28,2)</f>
        <v>0</v>
      </c>
      <c r="L28" s="232">
        <v>21</v>
      </c>
      <c r="M28" s="232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1.0999999999999999E-2</v>
      </c>
      <c r="U28" s="221">
        <f>ROUND(E28*T28,2)</f>
        <v>4.4000000000000004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92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11</v>
      </c>
      <c r="B29" s="219" t="s">
        <v>125</v>
      </c>
      <c r="C29" s="264" t="s">
        <v>126</v>
      </c>
      <c r="D29" s="221" t="s">
        <v>100</v>
      </c>
      <c r="E29" s="227">
        <v>400.12799999999999</v>
      </c>
      <c r="F29" s="231">
        <f>H29+J29</f>
        <v>0</v>
      </c>
      <c r="G29" s="232">
        <f>ROUND(E29*F29,2)</f>
        <v>0</v>
      </c>
      <c r="H29" s="232"/>
      <c r="I29" s="232">
        <f>ROUND(E29*H29,2)</f>
        <v>0</v>
      </c>
      <c r="J29" s="232"/>
      <c r="K29" s="232">
        <f>ROUND(E29*J29,2)</f>
        <v>0</v>
      </c>
      <c r="L29" s="232">
        <v>21</v>
      </c>
      <c r="M29" s="232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8.9999999999999993E-3</v>
      </c>
      <c r="U29" s="221">
        <f>ROUND(E29*T29,2)</f>
        <v>3.6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92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12</v>
      </c>
      <c r="B30" s="219" t="s">
        <v>127</v>
      </c>
      <c r="C30" s="264" t="s">
        <v>128</v>
      </c>
      <c r="D30" s="221" t="s">
        <v>100</v>
      </c>
      <c r="E30" s="227">
        <v>400.12799999999999</v>
      </c>
      <c r="F30" s="231">
        <f>H30+J30</f>
        <v>0</v>
      </c>
      <c r="G30" s="232">
        <f>ROUND(E30*F30,2)</f>
        <v>0</v>
      </c>
      <c r="H30" s="232"/>
      <c r="I30" s="232">
        <f>ROUND(E30*H30,2)</f>
        <v>0</v>
      </c>
      <c r="J30" s="232"/>
      <c r="K30" s="232">
        <f>ROUND(E30*J30,2)</f>
        <v>0</v>
      </c>
      <c r="L30" s="232">
        <v>21</v>
      </c>
      <c r="M30" s="232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5.2999999999999999E-2</v>
      </c>
      <c r="U30" s="221">
        <f>ROUND(E30*T30,2)</f>
        <v>21.21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92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12">
        <v>13</v>
      </c>
      <c r="B31" s="219" t="s">
        <v>129</v>
      </c>
      <c r="C31" s="264" t="s">
        <v>130</v>
      </c>
      <c r="D31" s="221" t="s">
        <v>100</v>
      </c>
      <c r="E31" s="227">
        <v>200.06399999999999</v>
      </c>
      <c r="F31" s="231">
        <f>H31+J31</f>
        <v>0</v>
      </c>
      <c r="G31" s="232">
        <f>ROUND(E31*F31,2)</f>
        <v>0</v>
      </c>
      <c r="H31" s="232"/>
      <c r="I31" s="232">
        <f>ROUND(E31*H31,2)</f>
        <v>0</v>
      </c>
      <c r="J31" s="232"/>
      <c r="K31" s="232">
        <f>ROUND(E31*J31,2)</f>
        <v>0</v>
      </c>
      <c r="L31" s="232">
        <v>21</v>
      </c>
      <c r="M31" s="232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1.0999999999999999E-2</v>
      </c>
      <c r="U31" s="221">
        <f>ROUND(E31*T31,2)</f>
        <v>2.2000000000000002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92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/>
      <c r="B32" s="219"/>
      <c r="C32" s="266" t="s">
        <v>131</v>
      </c>
      <c r="D32" s="224"/>
      <c r="E32" s="229">
        <v>163.82400000000001</v>
      </c>
      <c r="F32" s="232"/>
      <c r="G32" s="232"/>
      <c r="H32" s="232"/>
      <c r="I32" s="232"/>
      <c r="J32" s="232"/>
      <c r="K32" s="232"/>
      <c r="L32" s="232"/>
      <c r="M32" s="232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102</v>
      </c>
      <c r="AF32" s="211">
        <v>0</v>
      </c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/>
      <c r="B33" s="219"/>
      <c r="C33" s="266" t="s">
        <v>132</v>
      </c>
      <c r="D33" s="224"/>
      <c r="E33" s="229">
        <v>36.24</v>
      </c>
      <c r="F33" s="232"/>
      <c r="G33" s="232"/>
      <c r="H33" s="232"/>
      <c r="I33" s="232"/>
      <c r="J33" s="232"/>
      <c r="K33" s="232"/>
      <c r="L33" s="232"/>
      <c r="M33" s="232"/>
      <c r="N33" s="221"/>
      <c r="O33" s="221"/>
      <c r="P33" s="221"/>
      <c r="Q33" s="221"/>
      <c r="R33" s="221"/>
      <c r="S33" s="221"/>
      <c r="T33" s="222"/>
      <c r="U33" s="22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102</v>
      </c>
      <c r="AF33" s="211">
        <v>0</v>
      </c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14</v>
      </c>
      <c r="B34" s="219" t="s">
        <v>133</v>
      </c>
      <c r="C34" s="264" t="s">
        <v>134</v>
      </c>
      <c r="D34" s="221" t="s">
        <v>100</v>
      </c>
      <c r="E34" s="227">
        <v>50.015999999999998</v>
      </c>
      <c r="F34" s="231">
        <f>H34+J34</f>
        <v>0</v>
      </c>
      <c r="G34" s="232">
        <f>ROUND(E34*F34,2)</f>
        <v>0</v>
      </c>
      <c r="H34" s="232"/>
      <c r="I34" s="232">
        <f>ROUND(E34*H34,2)</f>
        <v>0</v>
      </c>
      <c r="J34" s="232"/>
      <c r="K34" s="232">
        <f>ROUND(E34*J34,2)</f>
        <v>0</v>
      </c>
      <c r="L34" s="232">
        <v>21</v>
      </c>
      <c r="M34" s="232">
        <f>G34*(1+L34/100)</f>
        <v>0</v>
      </c>
      <c r="N34" s="221">
        <v>1.891</v>
      </c>
      <c r="O34" s="221">
        <f>ROUND(E34*N34,5)</f>
        <v>94.580259999999996</v>
      </c>
      <c r="P34" s="221">
        <v>0</v>
      </c>
      <c r="Q34" s="221">
        <f>ROUND(E34*P34,5)</f>
        <v>0</v>
      </c>
      <c r="R34" s="221"/>
      <c r="S34" s="221"/>
      <c r="T34" s="222">
        <v>1.32</v>
      </c>
      <c r="U34" s="221">
        <f>ROUND(E34*T34,2)</f>
        <v>66.02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92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/>
      <c r="B35" s="219"/>
      <c r="C35" s="266" t="s">
        <v>135</v>
      </c>
      <c r="D35" s="224"/>
      <c r="E35" s="229">
        <v>40.956000000000003</v>
      </c>
      <c r="F35" s="232"/>
      <c r="G35" s="232"/>
      <c r="H35" s="232"/>
      <c r="I35" s="232"/>
      <c r="J35" s="232"/>
      <c r="K35" s="232"/>
      <c r="L35" s="232"/>
      <c r="M35" s="232"/>
      <c r="N35" s="221"/>
      <c r="O35" s="221"/>
      <c r="P35" s="221"/>
      <c r="Q35" s="221"/>
      <c r="R35" s="221"/>
      <c r="S35" s="221"/>
      <c r="T35" s="222"/>
      <c r="U35" s="221"/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102</v>
      </c>
      <c r="AF35" s="211">
        <v>0</v>
      </c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/>
      <c r="B36" s="219"/>
      <c r="C36" s="266" t="s">
        <v>136</v>
      </c>
      <c r="D36" s="224"/>
      <c r="E36" s="229">
        <v>9.06</v>
      </c>
      <c r="F36" s="232"/>
      <c r="G36" s="232"/>
      <c r="H36" s="232"/>
      <c r="I36" s="232"/>
      <c r="J36" s="232"/>
      <c r="K36" s="232"/>
      <c r="L36" s="232"/>
      <c r="M36" s="232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102</v>
      </c>
      <c r="AF36" s="211">
        <v>0</v>
      </c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12">
        <v>15</v>
      </c>
      <c r="B37" s="219" t="s">
        <v>137</v>
      </c>
      <c r="C37" s="264" t="s">
        <v>138</v>
      </c>
      <c r="D37" s="221" t="s">
        <v>100</v>
      </c>
      <c r="E37" s="227">
        <v>150.048</v>
      </c>
      <c r="F37" s="231">
        <f>H37+J37</f>
        <v>0</v>
      </c>
      <c r="G37" s="232">
        <f>ROUND(E37*F37,2)</f>
        <v>0</v>
      </c>
      <c r="H37" s="232"/>
      <c r="I37" s="232">
        <f>ROUND(E37*H37,2)</f>
        <v>0</v>
      </c>
      <c r="J37" s="232"/>
      <c r="K37" s="232">
        <f>ROUND(E37*J37,2)</f>
        <v>0</v>
      </c>
      <c r="L37" s="232">
        <v>21</v>
      </c>
      <c r="M37" s="232">
        <f>G37*(1+L37/100)</f>
        <v>0</v>
      </c>
      <c r="N37" s="221">
        <v>1.7</v>
      </c>
      <c r="O37" s="221">
        <f>ROUND(E37*N37,5)</f>
        <v>255.08160000000001</v>
      </c>
      <c r="P37" s="221">
        <v>0</v>
      </c>
      <c r="Q37" s="221">
        <f>ROUND(E37*P37,5)</f>
        <v>0</v>
      </c>
      <c r="R37" s="221"/>
      <c r="S37" s="221"/>
      <c r="T37" s="222">
        <v>1.59</v>
      </c>
      <c r="U37" s="221">
        <f>ROUND(E37*T37,2)</f>
        <v>238.58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92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/>
      <c r="B38" s="219"/>
      <c r="C38" s="266" t="s">
        <v>139</v>
      </c>
      <c r="D38" s="224"/>
      <c r="E38" s="229">
        <v>122.86799999999999</v>
      </c>
      <c r="F38" s="232"/>
      <c r="G38" s="232"/>
      <c r="H38" s="232"/>
      <c r="I38" s="232"/>
      <c r="J38" s="232"/>
      <c r="K38" s="232"/>
      <c r="L38" s="232"/>
      <c r="M38" s="232"/>
      <c r="N38" s="221"/>
      <c r="O38" s="221"/>
      <c r="P38" s="221"/>
      <c r="Q38" s="221"/>
      <c r="R38" s="221"/>
      <c r="S38" s="221"/>
      <c r="T38" s="222"/>
      <c r="U38" s="221"/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102</v>
      </c>
      <c r="AF38" s="211">
        <v>0</v>
      </c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/>
      <c r="B39" s="219"/>
      <c r="C39" s="266" t="s">
        <v>140</v>
      </c>
      <c r="D39" s="224"/>
      <c r="E39" s="229">
        <v>27.18</v>
      </c>
      <c r="F39" s="232"/>
      <c r="G39" s="232"/>
      <c r="H39" s="232"/>
      <c r="I39" s="232"/>
      <c r="J39" s="232"/>
      <c r="K39" s="232"/>
      <c r="L39" s="232"/>
      <c r="M39" s="232"/>
      <c r="N39" s="221"/>
      <c r="O39" s="221"/>
      <c r="P39" s="221"/>
      <c r="Q39" s="221"/>
      <c r="R39" s="221"/>
      <c r="S39" s="221"/>
      <c r="T39" s="222"/>
      <c r="U39" s="221"/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102</v>
      </c>
      <c r="AF39" s="211">
        <v>0</v>
      </c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16</v>
      </c>
      <c r="B40" s="219" t="s">
        <v>141</v>
      </c>
      <c r="C40" s="264" t="s">
        <v>142</v>
      </c>
      <c r="D40" s="221" t="s">
        <v>100</v>
      </c>
      <c r="E40" s="227">
        <v>250.08</v>
      </c>
      <c r="F40" s="231">
        <f>H40+J40</f>
        <v>0</v>
      </c>
      <c r="G40" s="232">
        <f>ROUND(E40*F40,2)</f>
        <v>0</v>
      </c>
      <c r="H40" s="232"/>
      <c r="I40" s="232">
        <f>ROUND(E40*H40,2)</f>
        <v>0</v>
      </c>
      <c r="J40" s="232"/>
      <c r="K40" s="232">
        <f>ROUND(E40*J40,2)</f>
        <v>0</v>
      </c>
      <c r="L40" s="232">
        <v>21</v>
      </c>
      <c r="M40" s="232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0.18</v>
      </c>
      <c r="U40" s="221">
        <f>ROUND(E40*T40,2)</f>
        <v>45.01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92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9"/>
      <c r="C41" s="266" t="s">
        <v>143</v>
      </c>
      <c r="D41" s="224"/>
      <c r="E41" s="229">
        <v>250.08</v>
      </c>
      <c r="F41" s="232"/>
      <c r="G41" s="232"/>
      <c r="H41" s="232"/>
      <c r="I41" s="232"/>
      <c r="J41" s="232"/>
      <c r="K41" s="232"/>
      <c r="L41" s="232"/>
      <c r="M41" s="232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102</v>
      </c>
      <c r="AF41" s="211">
        <v>0</v>
      </c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17</v>
      </c>
      <c r="B42" s="219" t="s">
        <v>125</v>
      </c>
      <c r="C42" s="264" t="s">
        <v>144</v>
      </c>
      <c r="D42" s="221" t="s">
        <v>100</v>
      </c>
      <c r="E42" s="227">
        <v>150.048</v>
      </c>
      <c r="F42" s="231">
        <f>H42+J42</f>
        <v>0</v>
      </c>
      <c r="G42" s="232">
        <f>ROUND(E42*F42,2)</f>
        <v>0</v>
      </c>
      <c r="H42" s="232"/>
      <c r="I42" s="232">
        <f>ROUND(E42*H42,2)</f>
        <v>0</v>
      </c>
      <c r="J42" s="232"/>
      <c r="K42" s="232">
        <f>ROUND(E42*J42,2)</f>
        <v>0</v>
      </c>
      <c r="L42" s="232">
        <v>21</v>
      </c>
      <c r="M42" s="232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0.01</v>
      </c>
      <c r="U42" s="221">
        <f>ROUND(E42*T42,2)</f>
        <v>1.5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92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18</v>
      </c>
      <c r="B43" s="219" t="s">
        <v>145</v>
      </c>
      <c r="C43" s="264" t="s">
        <v>146</v>
      </c>
      <c r="D43" s="221" t="s">
        <v>100</v>
      </c>
      <c r="E43" s="227">
        <v>150.048</v>
      </c>
      <c r="F43" s="231">
        <f>H43+J43</f>
        <v>0</v>
      </c>
      <c r="G43" s="232">
        <f>ROUND(E43*F43,2)</f>
        <v>0</v>
      </c>
      <c r="H43" s="232"/>
      <c r="I43" s="232">
        <f>ROUND(E43*H43,2)</f>
        <v>0</v>
      </c>
      <c r="J43" s="232"/>
      <c r="K43" s="232">
        <f>ROUND(E43*J43,2)</f>
        <v>0</v>
      </c>
      <c r="L43" s="232">
        <v>21</v>
      </c>
      <c r="M43" s="232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0</v>
      </c>
      <c r="U43" s="221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92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213" t="s">
        <v>87</v>
      </c>
      <c r="B44" s="220" t="s">
        <v>54</v>
      </c>
      <c r="C44" s="267" t="s">
        <v>55</v>
      </c>
      <c r="D44" s="225"/>
      <c r="E44" s="230"/>
      <c r="F44" s="235"/>
      <c r="G44" s="235">
        <f>SUMIF(AE45:AE60,"&lt;&gt;NOR",G45:G60)</f>
        <v>0</v>
      </c>
      <c r="H44" s="235"/>
      <c r="I44" s="235">
        <f>SUM(I45:I60)</f>
        <v>0</v>
      </c>
      <c r="J44" s="235"/>
      <c r="K44" s="235">
        <f>SUM(K45:K60)</f>
        <v>0</v>
      </c>
      <c r="L44" s="235"/>
      <c r="M44" s="235">
        <f>SUM(M45:M60)</f>
        <v>0</v>
      </c>
      <c r="N44" s="225"/>
      <c r="O44" s="225">
        <f>SUM(O45:O60)</f>
        <v>7.0503600000000004</v>
      </c>
      <c r="P44" s="225"/>
      <c r="Q44" s="225">
        <f>SUM(Q45:Q60)</f>
        <v>4.62</v>
      </c>
      <c r="R44" s="225"/>
      <c r="S44" s="225"/>
      <c r="T44" s="226"/>
      <c r="U44" s="225">
        <f>SUM(U45:U60)</f>
        <v>6.2999999999999989</v>
      </c>
      <c r="AE44" t="s">
        <v>88</v>
      </c>
    </row>
    <row r="45" spans="1:60" outlineLevel="1" x14ac:dyDescent="0.2">
      <c r="A45" s="212">
        <v>19</v>
      </c>
      <c r="B45" s="219" t="s">
        <v>147</v>
      </c>
      <c r="C45" s="264" t="s">
        <v>148</v>
      </c>
      <c r="D45" s="221" t="s">
        <v>114</v>
      </c>
      <c r="E45" s="227">
        <v>6</v>
      </c>
      <c r="F45" s="231">
        <f>H45+J45</f>
        <v>0</v>
      </c>
      <c r="G45" s="232">
        <f>ROUND(E45*F45,2)</f>
        <v>0</v>
      </c>
      <c r="H45" s="232"/>
      <c r="I45" s="232">
        <f>ROUND(E45*H45,2)</f>
        <v>0</v>
      </c>
      <c r="J45" s="232"/>
      <c r="K45" s="232">
        <f>ROUND(E45*J45,2)</f>
        <v>0</v>
      </c>
      <c r="L45" s="232">
        <v>21</v>
      </c>
      <c r="M45" s="232">
        <f>G45*(1+L45/100)</f>
        <v>0</v>
      </c>
      <c r="N45" s="221">
        <v>0</v>
      </c>
      <c r="O45" s="221">
        <f>ROUND(E45*N45,5)</f>
        <v>0</v>
      </c>
      <c r="P45" s="221">
        <v>0.66</v>
      </c>
      <c r="Q45" s="221">
        <f>ROUND(E45*P45,5)</f>
        <v>3.96</v>
      </c>
      <c r="R45" s="221"/>
      <c r="S45" s="221"/>
      <c r="T45" s="222">
        <v>0.11899999999999999</v>
      </c>
      <c r="U45" s="221">
        <f>ROUND(E45*T45,2)</f>
        <v>0.71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92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/>
      <c r="B46" s="219"/>
      <c r="C46" s="265" t="s">
        <v>149</v>
      </c>
      <c r="D46" s="223"/>
      <c r="E46" s="228"/>
      <c r="F46" s="233"/>
      <c r="G46" s="234"/>
      <c r="H46" s="232"/>
      <c r="I46" s="232"/>
      <c r="J46" s="232"/>
      <c r="K46" s="232"/>
      <c r="L46" s="232"/>
      <c r="M46" s="232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94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4" t="str">
        <f>C46</f>
        <v>společné pro plnovod i vodovod</v>
      </c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/>
      <c r="B47" s="219"/>
      <c r="C47" s="266" t="s">
        <v>150</v>
      </c>
      <c r="D47" s="224"/>
      <c r="E47" s="229">
        <v>6</v>
      </c>
      <c r="F47" s="232"/>
      <c r="G47" s="232"/>
      <c r="H47" s="232"/>
      <c r="I47" s="232"/>
      <c r="J47" s="232"/>
      <c r="K47" s="232"/>
      <c r="L47" s="232"/>
      <c r="M47" s="232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102</v>
      </c>
      <c r="AF47" s="211">
        <v>0</v>
      </c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>
        <v>20</v>
      </c>
      <c r="B48" s="219" t="s">
        <v>151</v>
      </c>
      <c r="C48" s="264" t="s">
        <v>152</v>
      </c>
      <c r="D48" s="221" t="s">
        <v>114</v>
      </c>
      <c r="E48" s="227">
        <v>6</v>
      </c>
      <c r="F48" s="231">
        <f>H48+J48</f>
        <v>0</v>
      </c>
      <c r="G48" s="232">
        <f>ROUND(E48*F48,2)</f>
        <v>0</v>
      </c>
      <c r="H48" s="232"/>
      <c r="I48" s="232">
        <f>ROUND(E48*H48,2)</f>
        <v>0</v>
      </c>
      <c r="J48" s="232"/>
      <c r="K48" s="232">
        <f>ROUND(E48*J48,2)</f>
        <v>0</v>
      </c>
      <c r="L48" s="232">
        <v>21</v>
      </c>
      <c r="M48" s="232">
        <f>G48*(1+L48/100)</f>
        <v>0</v>
      </c>
      <c r="N48" s="221">
        <v>0</v>
      </c>
      <c r="O48" s="221">
        <f>ROUND(E48*N48,5)</f>
        <v>0</v>
      </c>
      <c r="P48" s="221">
        <v>0.11</v>
      </c>
      <c r="Q48" s="221">
        <f>ROUND(E48*P48,5)</f>
        <v>0.66</v>
      </c>
      <c r="R48" s="221"/>
      <c r="S48" s="221"/>
      <c r="T48" s="222">
        <v>0.2</v>
      </c>
      <c r="U48" s="221">
        <f>ROUND(E48*T48,2)</f>
        <v>1.2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92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21</v>
      </c>
      <c r="B49" s="219" t="s">
        <v>153</v>
      </c>
      <c r="C49" s="264" t="s">
        <v>154</v>
      </c>
      <c r="D49" s="221" t="s">
        <v>155</v>
      </c>
      <c r="E49" s="227">
        <v>3.96</v>
      </c>
      <c r="F49" s="231">
        <f>H49+J49</f>
        <v>0</v>
      </c>
      <c r="G49" s="232">
        <f>ROUND(E49*F49,2)</f>
        <v>0</v>
      </c>
      <c r="H49" s="232"/>
      <c r="I49" s="232">
        <f>ROUND(E49*H49,2)</f>
        <v>0</v>
      </c>
      <c r="J49" s="232"/>
      <c r="K49" s="232">
        <f>ROUND(E49*J49,2)</f>
        <v>0</v>
      </c>
      <c r="L49" s="232">
        <v>21</v>
      </c>
      <c r="M49" s="232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9.9000000000000005E-2</v>
      </c>
      <c r="U49" s="221">
        <f>ROUND(E49*T49,2)</f>
        <v>0.39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92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/>
      <c r="B50" s="219"/>
      <c r="C50" s="266" t="s">
        <v>156</v>
      </c>
      <c r="D50" s="224"/>
      <c r="E50" s="229">
        <v>3.24</v>
      </c>
      <c r="F50" s="232"/>
      <c r="G50" s="232"/>
      <c r="H50" s="232"/>
      <c r="I50" s="232"/>
      <c r="J50" s="232"/>
      <c r="K50" s="232"/>
      <c r="L50" s="232"/>
      <c r="M50" s="232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102</v>
      </c>
      <c r="AF50" s="211">
        <v>0</v>
      </c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/>
      <c r="B51" s="219"/>
      <c r="C51" s="266" t="s">
        <v>157</v>
      </c>
      <c r="D51" s="224"/>
      <c r="E51" s="229">
        <v>0.72</v>
      </c>
      <c r="F51" s="232"/>
      <c r="G51" s="232"/>
      <c r="H51" s="232"/>
      <c r="I51" s="232"/>
      <c r="J51" s="232"/>
      <c r="K51" s="232"/>
      <c r="L51" s="232"/>
      <c r="M51" s="232"/>
      <c r="N51" s="221"/>
      <c r="O51" s="221"/>
      <c r="P51" s="221"/>
      <c r="Q51" s="221"/>
      <c r="R51" s="221"/>
      <c r="S51" s="221"/>
      <c r="T51" s="222"/>
      <c r="U51" s="221"/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102</v>
      </c>
      <c r="AF51" s="211">
        <v>0</v>
      </c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>
        <v>22</v>
      </c>
      <c r="B52" s="219" t="s">
        <v>158</v>
      </c>
      <c r="C52" s="264" t="s">
        <v>159</v>
      </c>
      <c r="D52" s="221" t="s">
        <v>155</v>
      </c>
      <c r="E52" s="227">
        <v>3.96</v>
      </c>
      <c r="F52" s="231">
        <f>H52+J52</f>
        <v>0</v>
      </c>
      <c r="G52" s="232">
        <f>ROUND(E52*F52,2)</f>
        <v>0</v>
      </c>
      <c r="H52" s="232"/>
      <c r="I52" s="232">
        <f>ROUND(E52*H52,2)</f>
        <v>0</v>
      </c>
      <c r="J52" s="232"/>
      <c r="K52" s="232">
        <f>ROUND(E52*J52,2)</f>
        <v>0</v>
      </c>
      <c r="L52" s="232">
        <v>21</v>
      </c>
      <c r="M52" s="232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0.68799999999999994</v>
      </c>
      <c r="U52" s="221">
        <f>ROUND(E52*T52,2)</f>
        <v>2.72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92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/>
      <c r="B53" s="219"/>
      <c r="C53" s="266" t="s">
        <v>160</v>
      </c>
      <c r="D53" s="224"/>
      <c r="E53" s="229">
        <v>3.24</v>
      </c>
      <c r="F53" s="232"/>
      <c r="G53" s="232"/>
      <c r="H53" s="232"/>
      <c r="I53" s="232"/>
      <c r="J53" s="232"/>
      <c r="K53" s="232"/>
      <c r="L53" s="232"/>
      <c r="M53" s="232"/>
      <c r="N53" s="221"/>
      <c r="O53" s="221"/>
      <c r="P53" s="221"/>
      <c r="Q53" s="221"/>
      <c r="R53" s="221"/>
      <c r="S53" s="221"/>
      <c r="T53" s="222"/>
      <c r="U53" s="22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102</v>
      </c>
      <c r="AF53" s="211">
        <v>0</v>
      </c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/>
      <c r="B54" s="219"/>
      <c r="C54" s="266" t="s">
        <v>161</v>
      </c>
      <c r="D54" s="224"/>
      <c r="E54" s="229">
        <v>0.72</v>
      </c>
      <c r="F54" s="232"/>
      <c r="G54" s="232"/>
      <c r="H54" s="232"/>
      <c r="I54" s="232"/>
      <c r="J54" s="232"/>
      <c r="K54" s="232"/>
      <c r="L54" s="232"/>
      <c r="M54" s="232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102</v>
      </c>
      <c r="AF54" s="211">
        <v>0</v>
      </c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23</v>
      </c>
      <c r="B55" s="219" t="s">
        <v>162</v>
      </c>
      <c r="C55" s="264" t="s">
        <v>163</v>
      </c>
      <c r="D55" s="221" t="s">
        <v>155</v>
      </c>
      <c r="E55" s="227">
        <v>31.68</v>
      </c>
      <c r="F55" s="231">
        <f>H55+J55</f>
        <v>0</v>
      </c>
      <c r="G55" s="232">
        <f>ROUND(E55*F55,2)</f>
        <v>0</v>
      </c>
      <c r="H55" s="232"/>
      <c r="I55" s="232">
        <f>ROUND(E55*H55,2)</f>
        <v>0</v>
      </c>
      <c r="J55" s="232"/>
      <c r="K55" s="232">
        <f>ROUND(E55*J55,2)</f>
        <v>0</v>
      </c>
      <c r="L55" s="232">
        <v>21</v>
      </c>
      <c r="M55" s="232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92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/>
      <c r="B56" s="219"/>
      <c r="C56" s="266" t="s">
        <v>164</v>
      </c>
      <c r="D56" s="224"/>
      <c r="E56" s="229">
        <v>31.68</v>
      </c>
      <c r="F56" s="232"/>
      <c r="G56" s="232"/>
      <c r="H56" s="232"/>
      <c r="I56" s="232"/>
      <c r="J56" s="232"/>
      <c r="K56" s="232"/>
      <c r="L56" s="232"/>
      <c r="M56" s="232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102</v>
      </c>
      <c r="AF56" s="211">
        <v>0</v>
      </c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24</v>
      </c>
      <c r="B57" s="219" t="s">
        <v>165</v>
      </c>
      <c r="C57" s="264" t="s">
        <v>166</v>
      </c>
      <c r="D57" s="221" t="s">
        <v>114</v>
      </c>
      <c r="E57" s="227">
        <v>6</v>
      </c>
      <c r="F57" s="231">
        <f>H57+J57</f>
        <v>0</v>
      </c>
      <c r="G57" s="232">
        <f>ROUND(E57*F57,2)</f>
        <v>0</v>
      </c>
      <c r="H57" s="232"/>
      <c r="I57" s="232">
        <f>ROUND(E57*H57,2)</f>
        <v>0</v>
      </c>
      <c r="J57" s="232"/>
      <c r="K57" s="232">
        <f>ROUND(E57*J57,2)</f>
        <v>0</v>
      </c>
      <c r="L57" s="232">
        <v>21</v>
      </c>
      <c r="M57" s="232">
        <f>G57*(1+L57/100)</f>
        <v>0</v>
      </c>
      <c r="N57" s="221">
        <v>0.43</v>
      </c>
      <c r="O57" s="221">
        <f>ROUND(E57*N57,5)</f>
        <v>2.58</v>
      </c>
      <c r="P57" s="221">
        <v>0</v>
      </c>
      <c r="Q57" s="221">
        <f>ROUND(E57*P57,5)</f>
        <v>0</v>
      </c>
      <c r="R57" s="221"/>
      <c r="S57" s="221"/>
      <c r="T57" s="222">
        <v>2.8000000000000001E-2</v>
      </c>
      <c r="U57" s="221">
        <f>ROUND(E57*T57,2)</f>
        <v>0.17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92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12">
        <v>25</v>
      </c>
      <c r="B58" s="219" t="s">
        <v>167</v>
      </c>
      <c r="C58" s="264" t="s">
        <v>168</v>
      </c>
      <c r="D58" s="221" t="s">
        <v>114</v>
      </c>
      <c r="E58" s="227">
        <v>6</v>
      </c>
      <c r="F58" s="231">
        <f>H58+J58</f>
        <v>0</v>
      </c>
      <c r="G58" s="232">
        <f>ROUND(E58*F58,2)</f>
        <v>0</v>
      </c>
      <c r="H58" s="232"/>
      <c r="I58" s="232">
        <f>ROUND(E58*H58,2)</f>
        <v>0</v>
      </c>
      <c r="J58" s="232"/>
      <c r="K58" s="232">
        <f>ROUND(E58*J58,2)</f>
        <v>0</v>
      </c>
      <c r="L58" s="232">
        <v>21</v>
      </c>
      <c r="M58" s="232">
        <f>G58*(1+L58/100)</f>
        <v>0</v>
      </c>
      <c r="N58" s="221">
        <v>0.48574000000000001</v>
      </c>
      <c r="O58" s="221">
        <f>ROUND(E58*N58,5)</f>
        <v>2.9144399999999999</v>
      </c>
      <c r="P58" s="221">
        <v>0</v>
      </c>
      <c r="Q58" s="221">
        <f>ROUND(E58*P58,5)</f>
        <v>0</v>
      </c>
      <c r="R58" s="221"/>
      <c r="S58" s="221"/>
      <c r="T58" s="222">
        <v>4.2000000000000003E-2</v>
      </c>
      <c r="U58" s="221">
        <f>ROUND(E58*T58,2)</f>
        <v>0.25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92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>
        <v>26</v>
      </c>
      <c r="B59" s="219" t="s">
        <v>169</v>
      </c>
      <c r="C59" s="264" t="s">
        <v>170</v>
      </c>
      <c r="D59" s="221" t="s">
        <v>114</v>
      </c>
      <c r="E59" s="227">
        <v>6</v>
      </c>
      <c r="F59" s="231">
        <f>H59+J59</f>
        <v>0</v>
      </c>
      <c r="G59" s="232">
        <f>ROUND(E59*F59,2)</f>
        <v>0</v>
      </c>
      <c r="H59" s="232"/>
      <c r="I59" s="232">
        <f>ROUND(E59*H59,2)</f>
        <v>0</v>
      </c>
      <c r="J59" s="232"/>
      <c r="K59" s="232">
        <f>ROUND(E59*J59,2)</f>
        <v>0</v>
      </c>
      <c r="L59" s="232">
        <v>21</v>
      </c>
      <c r="M59" s="232">
        <f>G59*(1+L59/100)</f>
        <v>0</v>
      </c>
      <c r="N59" s="221">
        <v>0.12966</v>
      </c>
      <c r="O59" s="221">
        <f>ROUND(E59*N59,5)</f>
        <v>0.77795999999999998</v>
      </c>
      <c r="P59" s="221">
        <v>0</v>
      </c>
      <c r="Q59" s="221">
        <f>ROUND(E59*P59,5)</f>
        <v>0</v>
      </c>
      <c r="R59" s="221"/>
      <c r="S59" s="221"/>
      <c r="T59" s="222">
        <v>7.1999999999999995E-2</v>
      </c>
      <c r="U59" s="221">
        <f>ROUND(E59*T59,2)</f>
        <v>0.43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92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27</v>
      </c>
      <c r="B60" s="219" t="s">
        <v>171</v>
      </c>
      <c r="C60" s="264" t="s">
        <v>172</v>
      </c>
      <c r="D60" s="221" t="s">
        <v>114</v>
      </c>
      <c r="E60" s="227">
        <v>6</v>
      </c>
      <c r="F60" s="231">
        <f>H60+J60</f>
        <v>0</v>
      </c>
      <c r="G60" s="232">
        <f>ROUND(E60*F60,2)</f>
        <v>0</v>
      </c>
      <c r="H60" s="232"/>
      <c r="I60" s="232">
        <f>ROUND(E60*H60,2)</f>
        <v>0</v>
      </c>
      <c r="J60" s="232"/>
      <c r="K60" s="232">
        <f>ROUND(E60*J60,2)</f>
        <v>0</v>
      </c>
      <c r="L60" s="232">
        <v>21</v>
      </c>
      <c r="M60" s="232">
        <f>G60*(1+L60/100)</f>
        <v>0</v>
      </c>
      <c r="N60" s="221">
        <v>0.12966</v>
      </c>
      <c r="O60" s="221">
        <f>ROUND(E60*N60,5)</f>
        <v>0.77795999999999998</v>
      </c>
      <c r="P60" s="221">
        <v>0</v>
      </c>
      <c r="Q60" s="221">
        <f>ROUND(E60*P60,5)</f>
        <v>0</v>
      </c>
      <c r="R60" s="221"/>
      <c r="S60" s="221"/>
      <c r="T60" s="222">
        <v>7.1999999999999995E-2</v>
      </c>
      <c r="U60" s="221">
        <f>ROUND(E60*T60,2)</f>
        <v>0.43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92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x14ac:dyDescent="0.2">
      <c r="A61" s="213" t="s">
        <v>87</v>
      </c>
      <c r="B61" s="220" t="s">
        <v>56</v>
      </c>
      <c r="C61" s="267" t="s">
        <v>57</v>
      </c>
      <c r="D61" s="225"/>
      <c r="E61" s="230"/>
      <c r="F61" s="235"/>
      <c r="G61" s="235">
        <f>SUMIF(AE62:AE82,"&lt;&gt;NOR",G62:G82)</f>
        <v>0</v>
      </c>
      <c r="H61" s="235"/>
      <c r="I61" s="235">
        <f>SUM(I62:I82)</f>
        <v>0</v>
      </c>
      <c r="J61" s="235"/>
      <c r="K61" s="235">
        <f>SUM(K62:K82)</f>
        <v>0</v>
      </c>
      <c r="L61" s="235"/>
      <c r="M61" s="235">
        <f>SUM(M62:M82)</f>
        <v>0</v>
      </c>
      <c r="N61" s="225"/>
      <c r="O61" s="225">
        <f>SUM(O62:O82)</f>
        <v>0.61484000000000005</v>
      </c>
      <c r="P61" s="225"/>
      <c r="Q61" s="225">
        <f>SUM(Q62:Q82)</f>
        <v>0</v>
      </c>
      <c r="R61" s="225"/>
      <c r="S61" s="225"/>
      <c r="T61" s="226"/>
      <c r="U61" s="225">
        <f>SUM(U62:U82)</f>
        <v>43.51</v>
      </c>
      <c r="AE61" t="s">
        <v>88</v>
      </c>
    </row>
    <row r="62" spans="1:60" outlineLevel="1" x14ac:dyDescent="0.2">
      <c r="A62" s="212">
        <v>28</v>
      </c>
      <c r="B62" s="219" t="s">
        <v>173</v>
      </c>
      <c r="C62" s="264" t="s">
        <v>174</v>
      </c>
      <c r="D62" s="221" t="s">
        <v>175</v>
      </c>
      <c r="E62" s="227">
        <v>75.5</v>
      </c>
      <c r="F62" s="231">
        <f>H62+J62</f>
        <v>0</v>
      </c>
      <c r="G62" s="232">
        <f>ROUND(E62*F62,2)</f>
        <v>0</v>
      </c>
      <c r="H62" s="232"/>
      <c r="I62" s="232">
        <f>ROUND(E62*H62,2)</f>
        <v>0</v>
      </c>
      <c r="J62" s="232"/>
      <c r="K62" s="232">
        <f>ROUND(E62*J62,2)</f>
        <v>0</v>
      </c>
      <c r="L62" s="232">
        <v>21</v>
      </c>
      <c r="M62" s="232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3.4000000000000002E-2</v>
      </c>
      <c r="U62" s="221">
        <f>ROUND(E62*T62,2)</f>
        <v>2.57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92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/>
      <c r="B63" s="219"/>
      <c r="C63" s="266" t="s">
        <v>176</v>
      </c>
      <c r="D63" s="224"/>
      <c r="E63" s="229">
        <v>75.5</v>
      </c>
      <c r="F63" s="232"/>
      <c r="G63" s="232"/>
      <c r="H63" s="232"/>
      <c r="I63" s="232"/>
      <c r="J63" s="232"/>
      <c r="K63" s="232"/>
      <c r="L63" s="232"/>
      <c r="M63" s="232"/>
      <c r="N63" s="221"/>
      <c r="O63" s="221"/>
      <c r="P63" s="221"/>
      <c r="Q63" s="221"/>
      <c r="R63" s="221"/>
      <c r="S63" s="221"/>
      <c r="T63" s="222"/>
      <c r="U63" s="221"/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102</v>
      </c>
      <c r="AF63" s="211">
        <v>0</v>
      </c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12">
        <v>29</v>
      </c>
      <c r="B64" s="219" t="s">
        <v>177</v>
      </c>
      <c r="C64" s="264" t="s">
        <v>178</v>
      </c>
      <c r="D64" s="221" t="s">
        <v>175</v>
      </c>
      <c r="E64" s="227">
        <v>77.765000000000001</v>
      </c>
      <c r="F64" s="231">
        <f>H64+J64</f>
        <v>0</v>
      </c>
      <c r="G64" s="232">
        <f>ROUND(E64*F64,2)</f>
        <v>0</v>
      </c>
      <c r="H64" s="232"/>
      <c r="I64" s="232">
        <f>ROUND(E64*H64,2)</f>
        <v>0</v>
      </c>
      <c r="J64" s="232"/>
      <c r="K64" s="232">
        <f>ROUND(E64*J64,2)</f>
        <v>0</v>
      </c>
      <c r="L64" s="232">
        <v>21</v>
      </c>
      <c r="M64" s="232">
        <f>G64*(1+L64/100)</f>
        <v>0</v>
      </c>
      <c r="N64" s="221">
        <v>2.7999999999999998E-4</v>
      </c>
      <c r="O64" s="221">
        <f>ROUND(E64*N64,5)</f>
        <v>2.1770000000000001E-2</v>
      </c>
      <c r="P64" s="221">
        <v>0</v>
      </c>
      <c r="Q64" s="221">
        <f>ROUND(E64*P64,5)</f>
        <v>0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179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/>
      <c r="B65" s="219"/>
      <c r="C65" s="266" t="s">
        <v>180</v>
      </c>
      <c r="D65" s="224"/>
      <c r="E65" s="229">
        <v>77.765000000000001</v>
      </c>
      <c r="F65" s="232"/>
      <c r="G65" s="232"/>
      <c r="H65" s="232"/>
      <c r="I65" s="232"/>
      <c r="J65" s="232"/>
      <c r="K65" s="232"/>
      <c r="L65" s="232"/>
      <c r="M65" s="232"/>
      <c r="N65" s="221"/>
      <c r="O65" s="221"/>
      <c r="P65" s="221"/>
      <c r="Q65" s="221"/>
      <c r="R65" s="221"/>
      <c r="S65" s="221"/>
      <c r="T65" s="222"/>
      <c r="U65" s="221"/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102</v>
      </c>
      <c r="AF65" s="211">
        <v>0</v>
      </c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>
        <v>30</v>
      </c>
      <c r="B66" s="219" t="s">
        <v>181</v>
      </c>
      <c r="C66" s="264" t="s">
        <v>182</v>
      </c>
      <c r="D66" s="221" t="s">
        <v>175</v>
      </c>
      <c r="E66" s="227">
        <v>341.3</v>
      </c>
      <c r="F66" s="231">
        <f>H66+J66</f>
        <v>0</v>
      </c>
      <c r="G66" s="232">
        <f>ROUND(E66*F66,2)</f>
        <v>0</v>
      </c>
      <c r="H66" s="232"/>
      <c r="I66" s="232">
        <f>ROUND(E66*H66,2)</f>
        <v>0</v>
      </c>
      <c r="J66" s="232"/>
      <c r="K66" s="232">
        <f>ROUND(E66*J66,2)</f>
        <v>0</v>
      </c>
      <c r="L66" s="232">
        <v>21</v>
      </c>
      <c r="M66" s="232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5.3999999999999999E-2</v>
      </c>
      <c r="U66" s="221">
        <f>ROUND(E66*T66,2)</f>
        <v>18.43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92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12">
        <v>31</v>
      </c>
      <c r="B67" s="219" t="s">
        <v>183</v>
      </c>
      <c r="C67" s="264" t="s">
        <v>184</v>
      </c>
      <c r="D67" s="221" t="s">
        <v>175</v>
      </c>
      <c r="E67" s="227">
        <v>351.53899999999999</v>
      </c>
      <c r="F67" s="231">
        <f>H67+J67</f>
        <v>0</v>
      </c>
      <c r="G67" s="232">
        <f>ROUND(E67*F67,2)</f>
        <v>0</v>
      </c>
      <c r="H67" s="232"/>
      <c r="I67" s="232">
        <f>ROUND(E67*H67,2)</f>
        <v>0</v>
      </c>
      <c r="J67" s="232"/>
      <c r="K67" s="232">
        <f>ROUND(E67*J67,2)</f>
        <v>0</v>
      </c>
      <c r="L67" s="232">
        <v>21</v>
      </c>
      <c r="M67" s="232">
        <f>G67*(1+L67/100)</f>
        <v>0</v>
      </c>
      <c r="N67" s="221">
        <v>1.06E-3</v>
      </c>
      <c r="O67" s="221">
        <f>ROUND(E67*N67,5)</f>
        <v>0.37263000000000002</v>
      </c>
      <c r="P67" s="221">
        <v>0</v>
      </c>
      <c r="Q67" s="221">
        <f>ROUND(E67*P67,5)</f>
        <v>0</v>
      </c>
      <c r="R67" s="221"/>
      <c r="S67" s="221"/>
      <c r="T67" s="222">
        <v>0</v>
      </c>
      <c r="U67" s="221">
        <f>ROUND(E67*T67,2)</f>
        <v>0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179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/>
      <c r="B68" s="219"/>
      <c r="C68" s="266" t="s">
        <v>185</v>
      </c>
      <c r="D68" s="224"/>
      <c r="E68" s="229">
        <v>351.53899999999999</v>
      </c>
      <c r="F68" s="232"/>
      <c r="G68" s="232"/>
      <c r="H68" s="232"/>
      <c r="I68" s="232"/>
      <c r="J68" s="232"/>
      <c r="K68" s="232"/>
      <c r="L68" s="232"/>
      <c r="M68" s="232"/>
      <c r="N68" s="221"/>
      <c r="O68" s="221"/>
      <c r="P68" s="221"/>
      <c r="Q68" s="221"/>
      <c r="R68" s="221"/>
      <c r="S68" s="221"/>
      <c r="T68" s="222"/>
      <c r="U68" s="221"/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102</v>
      </c>
      <c r="AF68" s="211">
        <v>0</v>
      </c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32</v>
      </c>
      <c r="B69" s="219" t="s">
        <v>186</v>
      </c>
      <c r="C69" s="264" t="s">
        <v>187</v>
      </c>
      <c r="D69" s="221" t="s">
        <v>188</v>
      </c>
      <c r="E69" s="227">
        <v>1</v>
      </c>
      <c r="F69" s="231">
        <f>H69+J69</f>
        <v>0</v>
      </c>
      <c r="G69" s="232">
        <f>ROUND(E69*F69,2)</f>
        <v>0</v>
      </c>
      <c r="H69" s="232"/>
      <c r="I69" s="232">
        <f>ROUND(E69*H69,2)</f>
        <v>0</v>
      </c>
      <c r="J69" s="232"/>
      <c r="K69" s="232">
        <f>ROUND(E69*J69,2)</f>
        <v>0</v>
      </c>
      <c r="L69" s="232">
        <v>21</v>
      </c>
      <c r="M69" s="232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</v>
      </c>
      <c r="U69" s="221">
        <f>ROUND(E69*T69,2)</f>
        <v>0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92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33</v>
      </c>
      <c r="B70" s="219" t="s">
        <v>189</v>
      </c>
      <c r="C70" s="264" t="s">
        <v>190</v>
      </c>
      <c r="D70" s="221" t="s">
        <v>188</v>
      </c>
      <c r="E70" s="227">
        <v>9</v>
      </c>
      <c r="F70" s="231">
        <f>H70+J70</f>
        <v>0</v>
      </c>
      <c r="G70" s="232">
        <f>ROUND(E70*F70,2)</f>
        <v>0</v>
      </c>
      <c r="H70" s="232"/>
      <c r="I70" s="232">
        <f>ROUND(E70*H70,2)</f>
        <v>0</v>
      </c>
      <c r="J70" s="232"/>
      <c r="K70" s="232">
        <f>ROUND(E70*J70,2)</f>
        <v>0</v>
      </c>
      <c r="L70" s="232">
        <v>21</v>
      </c>
      <c r="M70" s="232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0</v>
      </c>
      <c r="U70" s="221">
        <f>ROUND(E70*T70,2)</f>
        <v>0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92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>
        <v>34</v>
      </c>
      <c r="B71" s="219" t="s">
        <v>191</v>
      </c>
      <c r="C71" s="264" t="s">
        <v>192</v>
      </c>
      <c r="D71" s="221" t="s">
        <v>188</v>
      </c>
      <c r="E71" s="227">
        <v>9</v>
      </c>
      <c r="F71" s="231">
        <f>H71+J71</f>
        <v>0</v>
      </c>
      <c r="G71" s="232">
        <f>ROUND(E71*F71,2)</f>
        <v>0</v>
      </c>
      <c r="H71" s="232"/>
      <c r="I71" s="232">
        <f>ROUND(E71*H71,2)</f>
        <v>0</v>
      </c>
      <c r="J71" s="232"/>
      <c r="K71" s="232">
        <f>ROUND(E71*J71,2)</f>
        <v>0</v>
      </c>
      <c r="L71" s="232">
        <v>21</v>
      </c>
      <c r="M71" s="232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92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35</v>
      </c>
      <c r="B72" s="219" t="s">
        <v>193</v>
      </c>
      <c r="C72" s="264" t="s">
        <v>194</v>
      </c>
      <c r="D72" s="221" t="s">
        <v>195</v>
      </c>
      <c r="E72" s="227">
        <v>9</v>
      </c>
      <c r="F72" s="231">
        <f>H72+J72</f>
        <v>0</v>
      </c>
      <c r="G72" s="232">
        <f>ROUND(E72*F72,2)</f>
        <v>0</v>
      </c>
      <c r="H72" s="232"/>
      <c r="I72" s="232">
        <f>ROUND(E72*H72,2)</f>
        <v>0</v>
      </c>
      <c r="J72" s="232"/>
      <c r="K72" s="232">
        <f>ROUND(E72*J72,2)</f>
        <v>0</v>
      </c>
      <c r="L72" s="232">
        <v>21</v>
      </c>
      <c r="M72" s="232">
        <f>G72*(1+L72/100)</f>
        <v>0</v>
      </c>
      <c r="N72" s="221">
        <v>2.5000000000000001E-3</v>
      </c>
      <c r="O72" s="221">
        <f>ROUND(E72*N72,5)</f>
        <v>2.2499999999999999E-2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179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>
        <v>36</v>
      </c>
      <c r="B73" s="219" t="s">
        <v>196</v>
      </c>
      <c r="C73" s="264" t="s">
        <v>197</v>
      </c>
      <c r="D73" s="221" t="s">
        <v>195</v>
      </c>
      <c r="E73" s="227">
        <v>9</v>
      </c>
      <c r="F73" s="231">
        <f>H73+J73</f>
        <v>0</v>
      </c>
      <c r="G73" s="232">
        <f>ROUND(E73*F73,2)</f>
        <v>0</v>
      </c>
      <c r="H73" s="232"/>
      <c r="I73" s="232">
        <f>ROUND(E73*H73,2)</f>
        <v>0</v>
      </c>
      <c r="J73" s="232"/>
      <c r="K73" s="232">
        <f>ROUND(E73*J73,2)</f>
        <v>0</v>
      </c>
      <c r="L73" s="232">
        <v>21</v>
      </c>
      <c r="M73" s="232">
        <f>G73*(1+L73/100)</f>
        <v>0</v>
      </c>
      <c r="N73" s="221">
        <v>4.3E-3</v>
      </c>
      <c r="O73" s="221">
        <f>ROUND(E73*N73,5)</f>
        <v>3.8699999999999998E-2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179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>
        <v>37</v>
      </c>
      <c r="B74" s="219" t="s">
        <v>198</v>
      </c>
      <c r="C74" s="264" t="s">
        <v>199</v>
      </c>
      <c r="D74" s="221" t="s">
        <v>195</v>
      </c>
      <c r="E74" s="227">
        <v>9</v>
      </c>
      <c r="F74" s="231">
        <f>H74+J74</f>
        <v>0</v>
      </c>
      <c r="G74" s="232">
        <f>ROUND(E74*F74,2)</f>
        <v>0</v>
      </c>
      <c r="H74" s="232"/>
      <c r="I74" s="232">
        <f>ROUND(E74*H74,2)</f>
        <v>0</v>
      </c>
      <c r="J74" s="232"/>
      <c r="K74" s="232">
        <f>ROUND(E74*J74,2)</f>
        <v>0</v>
      </c>
      <c r="L74" s="232">
        <v>21</v>
      </c>
      <c r="M74" s="232">
        <f>G74*(1+L74/100)</f>
        <v>0</v>
      </c>
      <c r="N74" s="221">
        <v>1.4E-2</v>
      </c>
      <c r="O74" s="221">
        <f>ROUND(E74*N74,5)</f>
        <v>0.126</v>
      </c>
      <c r="P74" s="221">
        <v>0</v>
      </c>
      <c r="Q74" s="221">
        <f>ROUND(E74*P74,5)</f>
        <v>0</v>
      </c>
      <c r="R74" s="221"/>
      <c r="S74" s="221"/>
      <c r="T74" s="222">
        <v>0</v>
      </c>
      <c r="U74" s="221">
        <f>ROUND(E74*T74,2)</f>
        <v>0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179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>
        <v>38</v>
      </c>
      <c r="B75" s="219" t="s">
        <v>200</v>
      </c>
      <c r="C75" s="264" t="s">
        <v>201</v>
      </c>
      <c r="D75" s="221" t="s">
        <v>195</v>
      </c>
      <c r="E75" s="227">
        <v>9</v>
      </c>
      <c r="F75" s="231">
        <f>H75+J75</f>
        <v>0</v>
      </c>
      <c r="G75" s="232">
        <f>ROUND(E75*F75,2)</f>
        <v>0</v>
      </c>
      <c r="H75" s="232"/>
      <c r="I75" s="232">
        <f>ROUND(E75*H75,2)</f>
        <v>0</v>
      </c>
      <c r="J75" s="232"/>
      <c r="K75" s="232">
        <f>ROUND(E75*J75,2)</f>
        <v>0</v>
      </c>
      <c r="L75" s="232">
        <v>21</v>
      </c>
      <c r="M75" s="232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179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>
        <v>39</v>
      </c>
      <c r="B76" s="219" t="s">
        <v>202</v>
      </c>
      <c r="C76" s="264" t="s">
        <v>203</v>
      </c>
      <c r="D76" s="221" t="s">
        <v>188</v>
      </c>
      <c r="E76" s="227">
        <v>9</v>
      </c>
      <c r="F76" s="231">
        <f>H76+J76</f>
        <v>0</v>
      </c>
      <c r="G76" s="232">
        <f>ROUND(E76*F76,2)</f>
        <v>0</v>
      </c>
      <c r="H76" s="232"/>
      <c r="I76" s="232">
        <f>ROUND(E76*H76,2)</f>
        <v>0</v>
      </c>
      <c r="J76" s="232"/>
      <c r="K76" s="232">
        <f>ROUND(E76*J76,2)</f>
        <v>0</v>
      </c>
      <c r="L76" s="232">
        <v>21</v>
      </c>
      <c r="M76" s="232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0</v>
      </c>
      <c r="U76" s="221">
        <f>ROUND(E76*T76,2)</f>
        <v>0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92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12">
        <v>40</v>
      </c>
      <c r="B77" s="219" t="s">
        <v>204</v>
      </c>
      <c r="C77" s="264" t="s">
        <v>205</v>
      </c>
      <c r="D77" s="221" t="s">
        <v>188</v>
      </c>
      <c r="E77" s="227">
        <v>9</v>
      </c>
      <c r="F77" s="231">
        <f>H77+J77</f>
        <v>0</v>
      </c>
      <c r="G77" s="232">
        <f>ROUND(E77*F77,2)</f>
        <v>0</v>
      </c>
      <c r="H77" s="232"/>
      <c r="I77" s="232">
        <f>ROUND(E77*H77,2)</f>
        <v>0</v>
      </c>
      <c r="J77" s="232"/>
      <c r="K77" s="232">
        <f>ROUND(E77*J77,2)</f>
        <v>0</v>
      </c>
      <c r="L77" s="232">
        <v>21</v>
      </c>
      <c r="M77" s="232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0</v>
      </c>
      <c r="U77" s="221">
        <f>ROUND(E77*T77,2)</f>
        <v>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92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41</v>
      </c>
      <c r="B78" s="219" t="s">
        <v>206</v>
      </c>
      <c r="C78" s="264" t="s">
        <v>207</v>
      </c>
      <c r="D78" s="221" t="s">
        <v>188</v>
      </c>
      <c r="E78" s="227">
        <v>1</v>
      </c>
      <c r="F78" s="231">
        <f>H78+J78</f>
        <v>0</v>
      </c>
      <c r="G78" s="232">
        <f>ROUND(E78*F78,2)</f>
        <v>0</v>
      </c>
      <c r="H78" s="232"/>
      <c r="I78" s="232">
        <f>ROUND(E78*H78,2)</f>
        <v>0</v>
      </c>
      <c r="J78" s="232"/>
      <c r="K78" s="232">
        <f>ROUND(E78*J78,2)</f>
        <v>0</v>
      </c>
      <c r="L78" s="232">
        <v>21</v>
      </c>
      <c r="M78" s="232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92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>
        <v>42</v>
      </c>
      <c r="B79" s="219" t="s">
        <v>208</v>
      </c>
      <c r="C79" s="264" t="s">
        <v>209</v>
      </c>
      <c r="D79" s="221" t="s">
        <v>195</v>
      </c>
      <c r="E79" s="227">
        <v>9</v>
      </c>
      <c r="F79" s="231">
        <f>H79+J79</f>
        <v>0</v>
      </c>
      <c r="G79" s="232">
        <f>ROUND(E79*F79,2)</f>
        <v>0</v>
      </c>
      <c r="H79" s="232"/>
      <c r="I79" s="232">
        <f>ROUND(E79*H79,2)</f>
        <v>0</v>
      </c>
      <c r="J79" s="232"/>
      <c r="K79" s="232">
        <f>ROUND(E79*J79,2)</f>
        <v>0</v>
      </c>
      <c r="L79" s="232">
        <v>21</v>
      </c>
      <c r="M79" s="232">
        <f>G79*(1+L79/100)</f>
        <v>0</v>
      </c>
      <c r="N79" s="221">
        <v>6.6E-4</v>
      </c>
      <c r="O79" s="221">
        <f>ROUND(E79*N79,5)</f>
        <v>5.94E-3</v>
      </c>
      <c r="P79" s="221">
        <v>0</v>
      </c>
      <c r="Q79" s="221">
        <f>ROUND(E79*P79,5)</f>
        <v>0</v>
      </c>
      <c r="R79" s="221"/>
      <c r="S79" s="221"/>
      <c r="T79" s="222">
        <v>0.22700000000000001</v>
      </c>
      <c r="U79" s="221">
        <f>ROUND(E79*T79,2)</f>
        <v>2.04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92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>
        <v>43</v>
      </c>
      <c r="B80" s="219" t="s">
        <v>210</v>
      </c>
      <c r="C80" s="264" t="s">
        <v>211</v>
      </c>
      <c r="D80" s="221" t="s">
        <v>175</v>
      </c>
      <c r="E80" s="227">
        <v>341.3</v>
      </c>
      <c r="F80" s="231">
        <f>H80+J80</f>
        <v>0</v>
      </c>
      <c r="G80" s="232">
        <f>ROUND(E80*F80,2)</f>
        <v>0</v>
      </c>
      <c r="H80" s="232"/>
      <c r="I80" s="232">
        <f>ROUND(E80*H80,2)</f>
        <v>0</v>
      </c>
      <c r="J80" s="232"/>
      <c r="K80" s="232">
        <f>ROUND(E80*J80,2)</f>
        <v>0</v>
      </c>
      <c r="L80" s="232">
        <v>21</v>
      </c>
      <c r="M80" s="232">
        <f>G80*(1+L80/100)</f>
        <v>0</v>
      </c>
      <c r="N80" s="221">
        <v>8.0000000000000007E-5</v>
      </c>
      <c r="O80" s="221">
        <f>ROUND(E80*N80,5)</f>
        <v>2.7300000000000001E-2</v>
      </c>
      <c r="P80" s="221">
        <v>0</v>
      </c>
      <c r="Q80" s="221">
        <f>ROUND(E80*P80,5)</f>
        <v>0</v>
      </c>
      <c r="R80" s="221"/>
      <c r="S80" s="221"/>
      <c r="T80" s="222">
        <v>3.4000000000000002E-2</v>
      </c>
      <c r="U80" s="221">
        <f>ROUND(E80*T80,2)</f>
        <v>11.6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92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>
        <v>44</v>
      </c>
      <c r="B81" s="219" t="s">
        <v>212</v>
      </c>
      <c r="C81" s="264" t="s">
        <v>213</v>
      </c>
      <c r="D81" s="221" t="s">
        <v>175</v>
      </c>
      <c r="E81" s="227">
        <v>341.3</v>
      </c>
      <c r="F81" s="231">
        <f>H81+J81</f>
        <v>0</v>
      </c>
      <c r="G81" s="232">
        <f>ROUND(E81*F81,2)</f>
        <v>0</v>
      </c>
      <c r="H81" s="232"/>
      <c r="I81" s="232">
        <f>ROUND(E81*H81,2)</f>
        <v>0</v>
      </c>
      <c r="J81" s="232"/>
      <c r="K81" s="232">
        <f>ROUND(E81*J81,2)</f>
        <v>0</v>
      </c>
      <c r="L81" s="232">
        <v>21</v>
      </c>
      <c r="M81" s="232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2.5999999999999999E-2</v>
      </c>
      <c r="U81" s="221">
        <f>ROUND(E81*T81,2)</f>
        <v>8.8699999999999992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92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45</v>
      </c>
      <c r="B82" s="219" t="s">
        <v>214</v>
      </c>
      <c r="C82" s="264" t="s">
        <v>215</v>
      </c>
      <c r="D82" s="221" t="s">
        <v>188</v>
      </c>
      <c r="E82" s="227">
        <v>1</v>
      </c>
      <c r="F82" s="231">
        <f>H82+J82</f>
        <v>0</v>
      </c>
      <c r="G82" s="232">
        <f>ROUND(E82*F82,2)</f>
        <v>0</v>
      </c>
      <c r="H82" s="232"/>
      <c r="I82" s="232">
        <f>ROUND(E82*H82,2)</f>
        <v>0</v>
      </c>
      <c r="J82" s="232"/>
      <c r="K82" s="232">
        <f>ROUND(E82*J82,2)</f>
        <v>0</v>
      </c>
      <c r="L82" s="232">
        <v>21</v>
      </c>
      <c r="M82" s="232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92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">
      <c r="A83" s="213" t="s">
        <v>87</v>
      </c>
      <c r="B83" s="220" t="s">
        <v>58</v>
      </c>
      <c r="C83" s="267" t="s">
        <v>59</v>
      </c>
      <c r="D83" s="225"/>
      <c r="E83" s="230"/>
      <c r="F83" s="235"/>
      <c r="G83" s="235">
        <f>SUMIF(AE84:AE84,"&lt;&gt;NOR",G84:G84)</f>
        <v>0</v>
      </c>
      <c r="H83" s="235"/>
      <c r="I83" s="235">
        <f>SUM(I84:I84)</f>
        <v>0</v>
      </c>
      <c r="J83" s="235"/>
      <c r="K83" s="235">
        <f>SUM(K84:K84)</f>
        <v>0</v>
      </c>
      <c r="L83" s="235"/>
      <c r="M83" s="235">
        <f>SUM(M84:M84)</f>
        <v>0</v>
      </c>
      <c r="N83" s="225"/>
      <c r="O83" s="225">
        <f>SUM(O84:O84)</f>
        <v>0</v>
      </c>
      <c r="P83" s="225"/>
      <c r="Q83" s="225">
        <f>SUM(Q84:Q84)</f>
        <v>0</v>
      </c>
      <c r="R83" s="225"/>
      <c r="S83" s="225"/>
      <c r="T83" s="226"/>
      <c r="U83" s="225">
        <f>SUM(U84:U84)</f>
        <v>530.30999999999995</v>
      </c>
      <c r="AE83" t="s">
        <v>88</v>
      </c>
    </row>
    <row r="84" spans="1:60" outlineLevel="1" x14ac:dyDescent="0.2">
      <c r="A84" s="243">
        <v>46</v>
      </c>
      <c r="B84" s="244" t="s">
        <v>216</v>
      </c>
      <c r="C84" s="268" t="s">
        <v>217</v>
      </c>
      <c r="D84" s="245" t="s">
        <v>155</v>
      </c>
      <c r="E84" s="246">
        <v>358.31700000000001</v>
      </c>
      <c r="F84" s="247">
        <f>H84+J84</f>
        <v>0</v>
      </c>
      <c r="G84" s="248">
        <f>ROUND(E84*F84,2)</f>
        <v>0</v>
      </c>
      <c r="H84" s="248"/>
      <c r="I84" s="248">
        <f>ROUND(E84*H84,2)</f>
        <v>0</v>
      </c>
      <c r="J84" s="248"/>
      <c r="K84" s="248">
        <f>ROUND(E84*J84,2)</f>
        <v>0</v>
      </c>
      <c r="L84" s="248">
        <v>21</v>
      </c>
      <c r="M84" s="248">
        <f>G84*(1+L84/100)</f>
        <v>0</v>
      </c>
      <c r="N84" s="245">
        <v>0</v>
      </c>
      <c r="O84" s="245">
        <f>ROUND(E84*N84,5)</f>
        <v>0</v>
      </c>
      <c r="P84" s="245">
        <v>0</v>
      </c>
      <c r="Q84" s="245">
        <f>ROUND(E84*P84,5)</f>
        <v>0</v>
      </c>
      <c r="R84" s="245"/>
      <c r="S84" s="245"/>
      <c r="T84" s="249">
        <v>1.48</v>
      </c>
      <c r="U84" s="245">
        <f>ROUND(E84*T84,2)</f>
        <v>530.30999999999995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92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x14ac:dyDescent="0.2">
      <c r="A85" s="6"/>
      <c r="B85" s="7" t="s">
        <v>218</v>
      </c>
      <c r="C85" s="269" t="s">
        <v>218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C85">
        <v>15</v>
      </c>
      <c r="AD85">
        <v>21</v>
      </c>
    </row>
    <row r="86" spans="1:60" x14ac:dyDescent="0.2">
      <c r="A86" s="250"/>
      <c r="B86" s="251" t="s">
        <v>28</v>
      </c>
      <c r="C86" s="270" t="s">
        <v>218</v>
      </c>
      <c r="D86" s="252"/>
      <c r="E86" s="252"/>
      <c r="F86" s="252"/>
      <c r="G86" s="263">
        <f>G8+G44+G61+G83</f>
        <v>0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C86">
        <f>SUMIF(L7:L84,AC85,G7:G84)</f>
        <v>0</v>
      </c>
      <c r="AD86">
        <f>SUMIF(L7:L84,AD85,G7:G84)</f>
        <v>0</v>
      </c>
      <c r="AE86" t="s">
        <v>219</v>
      </c>
    </row>
    <row r="87" spans="1:60" x14ac:dyDescent="0.2">
      <c r="A87" s="6"/>
      <c r="B87" s="7" t="s">
        <v>218</v>
      </c>
      <c r="C87" s="269" t="s">
        <v>218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60" x14ac:dyDescent="0.2">
      <c r="A88" s="6"/>
      <c r="B88" s="7" t="s">
        <v>218</v>
      </c>
      <c r="C88" s="269" t="s">
        <v>218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60" x14ac:dyDescent="0.2">
      <c r="A89" s="253" t="s">
        <v>220</v>
      </c>
      <c r="B89" s="253"/>
      <c r="C89" s="271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254"/>
      <c r="B90" s="255"/>
      <c r="C90" s="272"/>
      <c r="D90" s="255"/>
      <c r="E90" s="255"/>
      <c r="F90" s="255"/>
      <c r="G90" s="25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E90" t="s">
        <v>221</v>
      </c>
    </row>
    <row r="91" spans="1:60" x14ac:dyDescent="0.2">
      <c r="A91" s="257"/>
      <c r="B91" s="258"/>
      <c r="C91" s="273"/>
      <c r="D91" s="258"/>
      <c r="E91" s="258"/>
      <c r="F91" s="258"/>
      <c r="G91" s="259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57"/>
      <c r="B92" s="258"/>
      <c r="C92" s="273"/>
      <c r="D92" s="258"/>
      <c r="E92" s="258"/>
      <c r="F92" s="258"/>
      <c r="G92" s="259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257"/>
      <c r="B93" s="258"/>
      <c r="C93" s="273"/>
      <c r="D93" s="258"/>
      <c r="E93" s="258"/>
      <c r="F93" s="258"/>
      <c r="G93" s="259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60"/>
      <c r="B94" s="261"/>
      <c r="C94" s="274"/>
      <c r="D94" s="261"/>
      <c r="E94" s="261"/>
      <c r="F94" s="261"/>
      <c r="G94" s="262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6"/>
      <c r="B95" s="7" t="s">
        <v>218</v>
      </c>
      <c r="C95" s="269" t="s">
        <v>218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C96" s="275"/>
      <c r="AE96" t="s">
        <v>222</v>
      </c>
    </row>
  </sheetData>
  <mergeCells count="9">
    <mergeCell ref="C46:G46"/>
    <mergeCell ref="A89:C89"/>
    <mergeCell ref="A90:G94"/>
    <mergeCell ref="A1:G1"/>
    <mergeCell ref="C2:G2"/>
    <mergeCell ref="C3:G3"/>
    <mergeCell ref="C4:G4"/>
    <mergeCell ref="C10:G10"/>
    <mergeCell ref="C12:G12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Vitezslav Prusa</dc:creator>
  <cp:lastModifiedBy>Vitezslav Prusa</cp:lastModifiedBy>
  <cp:lastPrinted>2014-02-28T09:52:57Z</cp:lastPrinted>
  <dcterms:created xsi:type="dcterms:W3CDTF">2009-04-08T07:15:50Z</dcterms:created>
  <dcterms:modified xsi:type="dcterms:W3CDTF">2023-02-10T07:32:27Z</dcterms:modified>
</cp:coreProperties>
</file>